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516" activeTab="0"/>
  </bookViews>
  <sheets>
    <sheet name="Volumes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<sst xmlns="http://schemas.openxmlformats.org/spreadsheetml/2006/main" count="130" uniqueCount="71">
  <si>
    <t>Date</t>
  </si>
  <si>
    <t>Pilot</t>
  </si>
  <si>
    <t>Type</t>
  </si>
  <si>
    <t>Dossier Volume</t>
  </si>
  <si>
    <t>Gas</t>
  </si>
  <si>
    <t>Volume, 1970 rule</t>
  </si>
  <si>
    <t>Volume current rule</t>
  </si>
  <si>
    <t>He=</t>
  </si>
  <si>
    <t>NH3=</t>
  </si>
  <si>
    <t>Size 1970 rule</t>
  </si>
  <si>
    <t>Size current rule</t>
  </si>
  <si>
    <t>Coy Foster</t>
  </si>
  <si>
    <t>Altitude</t>
  </si>
  <si>
    <t>He</t>
  </si>
  <si>
    <t>Don Piccard</t>
  </si>
  <si>
    <t>Tracy Barnes</t>
  </si>
  <si>
    <t>H</t>
  </si>
  <si>
    <t>Malcolm Ross</t>
  </si>
  <si>
    <t>cu ft</t>
  </si>
  <si>
    <t>Distance</t>
  </si>
  <si>
    <t>Georges Cormier</t>
  </si>
  <si>
    <t>Carl Eidsness</t>
  </si>
  <si>
    <t>NH3</t>
  </si>
  <si>
    <t>Joe Kittinger</t>
  </si>
  <si>
    <t>Ed Yost</t>
  </si>
  <si>
    <t>Ben Abruzzo</t>
  </si>
  <si>
    <t>Duration</t>
  </si>
  <si>
    <t>Vincent Leys</t>
  </si>
  <si>
    <t>Serge Sinoveev</t>
  </si>
  <si>
    <t>F Bourlouski</t>
  </si>
  <si>
    <t>Willy Eimers</t>
  </si>
  <si>
    <t>%4</t>
  </si>
  <si>
    <t>Astrid Gerhardt</t>
  </si>
  <si>
    <t>Renate Peter</t>
  </si>
  <si>
    <t>Wilma Piccard</t>
  </si>
  <si>
    <t>Paulette Weber</t>
  </si>
  <si>
    <t>Lesley Davies</t>
  </si>
  <si>
    <t>A Kondratyeva</t>
  </si>
  <si>
    <t xml:space="preserve"> Dossier  Adj volume</t>
  </si>
  <si>
    <t>Pre 1970 H =</t>
  </si>
  <si>
    <t>Current H=</t>
  </si>
  <si>
    <t>M3 to cu ft</t>
  </si>
  <si>
    <t>Conversion factors</t>
  </si>
  <si>
    <t xml:space="preserve"> Dossier  conv factor</t>
  </si>
  <si>
    <t>Geom. size</t>
  </si>
  <si>
    <t>4f</t>
  </si>
  <si>
    <t>6f</t>
  </si>
  <si>
    <t>1f</t>
  </si>
  <si>
    <t>3f</t>
  </si>
  <si>
    <t>2 lost</t>
  </si>
  <si>
    <t>6 lost</t>
  </si>
  <si>
    <t>% 2</t>
  </si>
  <si>
    <t>% 4</t>
  </si>
  <si>
    <t>X 6</t>
  </si>
  <si>
    <t>X 3f</t>
  </si>
  <si>
    <t>2 ?</t>
  </si>
  <si>
    <t>3 ?</t>
  </si>
  <si>
    <t># 5</t>
  </si>
  <si>
    <t>Code:</t>
  </si>
  <si>
    <t>* = wrong category</t>
  </si>
  <si>
    <t>% = relies on 5% tolerance</t>
  </si>
  <si>
    <t>? = insufficient data</t>
  </si>
  <si>
    <t>5 lost</t>
  </si>
  <si>
    <t>X 6f</t>
  </si>
  <si>
    <t>Size in dossier</t>
  </si>
  <si>
    <t>?</t>
  </si>
  <si>
    <t>H?</t>
  </si>
  <si>
    <t>1 lost</t>
  </si>
  <si>
    <t>Not enough to affect category</t>
  </si>
  <si>
    <t xml:space="preserve">X=  </t>
  </si>
  <si>
    <t>Adjusted volume wrong.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</si>
</sst>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0"/>
    <numFmt numFmtId="181" formatCode="0.000000"/>
    <numFmt numFmtId="182" formatCode="0.0000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8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80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pane ySplit="1" topLeftCell="BM17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10.8515625" style="0" customWidth="1"/>
    <col min="2" max="2" width="13.7109375" style="0" customWidth="1"/>
    <col min="4" max="4" width="8.140625" style="0" customWidth="1"/>
    <col min="5" max="5" width="10.57421875" style="0" customWidth="1"/>
    <col min="6" max="6" width="7.7109375" style="0" customWidth="1"/>
    <col min="7" max="7" width="9.8515625" style="0" customWidth="1"/>
    <col min="8" max="8" width="10.00390625" style="0" customWidth="1"/>
    <col min="9" max="9" width="8.57421875" style="0" customWidth="1"/>
    <col min="10" max="10" width="10.57421875" style="0" customWidth="1"/>
    <col min="11" max="11" width="7.00390625" style="0" customWidth="1"/>
    <col min="12" max="12" width="9.421875" style="0" customWidth="1"/>
    <col min="13" max="13" width="10.57421875" style="0" customWidth="1"/>
    <col min="14" max="14" width="6.8515625" style="0" customWidth="1"/>
  </cols>
  <sheetData>
    <row r="1" spans="1:14" ht="41.25" customHeight="1">
      <c r="A1" s="7" t="s">
        <v>0</v>
      </c>
      <c r="B1" s="8" t="s">
        <v>1</v>
      </c>
      <c r="C1" s="8" t="s">
        <v>2</v>
      </c>
      <c r="D1" s="9" t="s">
        <v>3</v>
      </c>
      <c r="E1" s="8" t="s">
        <v>18</v>
      </c>
      <c r="F1" s="8" t="s">
        <v>4</v>
      </c>
      <c r="G1" s="9" t="s">
        <v>43</v>
      </c>
      <c r="H1" s="9" t="s">
        <v>38</v>
      </c>
      <c r="I1" s="9" t="s">
        <v>5</v>
      </c>
      <c r="J1" s="9" t="s">
        <v>6</v>
      </c>
      <c r="K1" s="9" t="s">
        <v>64</v>
      </c>
      <c r="L1" s="9" t="s">
        <v>9</v>
      </c>
      <c r="M1" s="9" t="s">
        <v>10</v>
      </c>
      <c r="N1" s="10" t="s">
        <v>44</v>
      </c>
    </row>
    <row r="2" spans="1:14" ht="12.75">
      <c r="A2" s="11">
        <v>30877</v>
      </c>
      <c r="B2" s="12" t="s">
        <v>11</v>
      </c>
      <c r="C2" s="13" t="s">
        <v>12</v>
      </c>
      <c r="D2" s="15">
        <v>164.95</v>
      </c>
      <c r="E2" s="15">
        <f>D2/M$33</f>
        <v>5825.154275709541</v>
      </c>
      <c r="F2" s="13" t="s">
        <v>13</v>
      </c>
      <c r="G2" s="14">
        <f>H2/D2</f>
        <v>1.5095483479842378</v>
      </c>
      <c r="H2" s="15">
        <v>249</v>
      </c>
      <c r="I2" s="15"/>
      <c r="J2" s="15">
        <f>D2*$H$33</f>
        <v>248.83885714285714</v>
      </c>
      <c r="K2" s="13">
        <v>1</v>
      </c>
      <c r="L2" s="13"/>
      <c r="M2" s="13">
        <v>1</v>
      </c>
      <c r="N2" s="16">
        <v>1</v>
      </c>
    </row>
    <row r="3" spans="1:14" ht="12.75">
      <c r="A3" s="17">
        <v>22882</v>
      </c>
      <c r="B3" s="18" t="s">
        <v>14</v>
      </c>
      <c r="C3" s="19" t="s">
        <v>12</v>
      </c>
      <c r="D3" s="21">
        <v>268.4</v>
      </c>
      <c r="E3" s="21">
        <f>D3/M$33</f>
        <v>9478.456548047536</v>
      </c>
      <c r="F3" s="19" t="s">
        <v>13</v>
      </c>
      <c r="G3" s="20">
        <f>H3/D3</f>
        <v>1.508569299552906</v>
      </c>
      <c r="H3" s="21">
        <v>404.9</v>
      </c>
      <c r="I3" s="21"/>
      <c r="J3" s="21">
        <f>D3*$H$33</f>
        <v>404.9005714285714</v>
      </c>
      <c r="K3" s="19" t="s">
        <v>51</v>
      </c>
      <c r="L3" s="19"/>
      <c r="M3" s="19" t="s">
        <v>51</v>
      </c>
      <c r="N3" s="22" t="s">
        <v>49</v>
      </c>
    </row>
    <row r="4" spans="1:14" ht="12.75">
      <c r="A4" s="17">
        <v>23507</v>
      </c>
      <c r="B4" s="18" t="s">
        <v>15</v>
      </c>
      <c r="C4" s="19" t="s">
        <v>12</v>
      </c>
      <c r="D4" s="21">
        <v>392</v>
      </c>
      <c r="E4" s="21">
        <f>D4/M$33</f>
        <v>13843.349354823526</v>
      </c>
      <c r="F4" s="19" t="s">
        <v>16</v>
      </c>
      <c r="G4" s="23">
        <f>H4/D4</f>
        <v>1.5</v>
      </c>
      <c r="H4" s="21">
        <v>588</v>
      </c>
      <c r="I4" s="21">
        <f>D4*$D$33</f>
        <v>588.0000000000001</v>
      </c>
      <c r="J4" s="21">
        <f>D4*$F$33</f>
        <v>638.4</v>
      </c>
      <c r="K4" s="19">
        <v>3</v>
      </c>
      <c r="L4" s="19">
        <v>3</v>
      </c>
      <c r="M4" s="19">
        <v>4</v>
      </c>
      <c r="N4" s="22">
        <v>2</v>
      </c>
    </row>
    <row r="5" spans="1:14" ht="12.75">
      <c r="A5" s="17">
        <v>22405</v>
      </c>
      <c r="B5" s="18" t="s">
        <v>17</v>
      </c>
      <c r="C5" s="19" t="s">
        <v>12</v>
      </c>
      <c r="D5" s="34">
        <v>283168.46</v>
      </c>
      <c r="E5" s="21">
        <f>D5/M$33</f>
        <v>9999999.790937172</v>
      </c>
      <c r="F5" s="19" t="s">
        <v>13</v>
      </c>
      <c r="G5" s="20">
        <f>H5/D5</f>
        <v>1.507671440526957</v>
      </c>
      <c r="H5" s="21">
        <v>426925</v>
      </c>
      <c r="I5" s="21"/>
      <c r="J5" s="21">
        <f>D5*$H$33</f>
        <v>427179.84822857147</v>
      </c>
      <c r="K5" s="19">
        <v>10</v>
      </c>
      <c r="L5" s="19">
        <v>10</v>
      </c>
      <c r="M5" s="19">
        <v>15</v>
      </c>
      <c r="N5" s="22">
        <v>15</v>
      </c>
    </row>
    <row r="6" spans="1:14" ht="12.75">
      <c r="A6" s="17"/>
      <c r="B6" s="18"/>
      <c r="C6" s="19"/>
      <c r="D6" s="21"/>
      <c r="E6" s="21"/>
      <c r="F6" s="19"/>
      <c r="G6" s="20"/>
      <c r="H6" s="21"/>
      <c r="I6" s="21"/>
      <c r="J6" s="21"/>
      <c r="K6" s="19"/>
      <c r="L6" s="19"/>
      <c r="M6" s="19"/>
      <c r="N6" s="22"/>
    </row>
    <row r="7" spans="1:14" ht="12.75">
      <c r="A7" s="17">
        <v>30933</v>
      </c>
      <c r="B7" s="18" t="s">
        <v>11</v>
      </c>
      <c r="C7" s="19" t="s">
        <v>19</v>
      </c>
      <c r="D7" s="21">
        <v>165</v>
      </c>
      <c r="E7" s="21">
        <f aca="true" t="shared" si="0" ref="E7:E13">D7/M$33</f>
        <v>5826.920009045616</v>
      </c>
      <c r="F7" s="19" t="s">
        <v>13</v>
      </c>
      <c r="G7" s="20">
        <f>H7/D7</f>
        <v>1.509090909090909</v>
      </c>
      <c r="H7" s="21">
        <v>249</v>
      </c>
      <c r="I7" s="21"/>
      <c r="J7" s="21">
        <f>D7*$H$33</f>
        <v>248.91428571428574</v>
      </c>
      <c r="K7" s="19">
        <v>1</v>
      </c>
      <c r="L7" s="19"/>
      <c r="M7" s="19">
        <v>1</v>
      </c>
      <c r="N7" s="22">
        <v>1</v>
      </c>
    </row>
    <row r="8" spans="1:14" ht="12.75">
      <c r="A8" s="17">
        <v>8218</v>
      </c>
      <c r="B8" s="18" t="s">
        <v>20</v>
      </c>
      <c r="C8" s="19" t="s">
        <v>19</v>
      </c>
      <c r="D8" s="33" t="s">
        <v>65</v>
      </c>
      <c r="E8" s="33" t="s">
        <v>65</v>
      </c>
      <c r="F8" s="19" t="s">
        <v>66</v>
      </c>
      <c r="G8" s="20"/>
      <c r="H8" s="21"/>
      <c r="I8" s="21"/>
      <c r="J8" s="21"/>
      <c r="K8" s="19">
        <v>3</v>
      </c>
      <c r="L8" s="19" t="s">
        <v>56</v>
      </c>
      <c r="M8" s="19" t="s">
        <v>56</v>
      </c>
      <c r="N8" s="22" t="s">
        <v>55</v>
      </c>
    </row>
    <row r="9" spans="1:14" ht="12.75">
      <c r="A9" s="17">
        <v>34992</v>
      </c>
      <c r="B9" s="18" t="s">
        <v>21</v>
      </c>
      <c r="C9" s="19" t="s">
        <v>19</v>
      </c>
      <c r="D9" s="21">
        <v>1302.67</v>
      </c>
      <c r="E9" s="21">
        <f t="shared" si="0"/>
        <v>46003.35689808154</v>
      </c>
      <c r="F9" s="19" t="s">
        <v>22</v>
      </c>
      <c r="G9" s="20">
        <f>H9/D9</f>
        <v>0.7210268141586127</v>
      </c>
      <c r="H9" s="21">
        <v>939.26</v>
      </c>
      <c r="I9" s="21"/>
      <c r="J9" s="21">
        <f>D9*$J$33</f>
        <v>932.9536444285717</v>
      </c>
      <c r="K9" s="19" t="s">
        <v>52</v>
      </c>
      <c r="L9" s="19" t="s">
        <v>52</v>
      </c>
      <c r="M9" s="19" t="s">
        <v>57</v>
      </c>
      <c r="N9" s="22" t="s">
        <v>50</v>
      </c>
    </row>
    <row r="10" spans="1:14" ht="12.75">
      <c r="A10" s="17">
        <v>30635</v>
      </c>
      <c r="B10" s="18" t="s">
        <v>23</v>
      </c>
      <c r="C10" s="19" t="s">
        <v>19</v>
      </c>
      <c r="D10" s="21">
        <v>1046.099</v>
      </c>
      <c r="E10" s="21">
        <f t="shared" si="0"/>
        <v>36942.63754268248</v>
      </c>
      <c r="F10" s="19" t="s">
        <v>13</v>
      </c>
      <c r="G10" s="20">
        <f>H10/D10</f>
        <v>1.5084614362502977</v>
      </c>
      <c r="H10" s="21">
        <v>1578</v>
      </c>
      <c r="I10" s="21"/>
      <c r="J10" s="21">
        <f>D10*$H$33</f>
        <v>1578.115062857143</v>
      </c>
      <c r="K10" s="19">
        <v>6</v>
      </c>
      <c r="L10" s="19"/>
      <c r="M10" s="19">
        <v>6</v>
      </c>
      <c r="N10" s="22">
        <v>5</v>
      </c>
    </row>
    <row r="11" spans="1:14" ht="12.75">
      <c r="A11" s="17">
        <v>28038</v>
      </c>
      <c r="B11" s="18" t="s">
        <v>24</v>
      </c>
      <c r="C11" s="19" t="s">
        <v>19</v>
      </c>
      <c r="D11" s="21">
        <v>1700</v>
      </c>
      <c r="E11" s="21">
        <f t="shared" si="0"/>
        <v>60034.933426530595</v>
      </c>
      <c r="F11" s="19" t="s">
        <v>13</v>
      </c>
      <c r="G11" s="20">
        <f>H11/D11</f>
        <v>1.5082352941176471</v>
      </c>
      <c r="H11" s="21">
        <v>2564</v>
      </c>
      <c r="I11" s="21"/>
      <c r="J11" s="21">
        <f>D11*$H$33</f>
        <v>2564.571428571429</v>
      </c>
      <c r="K11" s="19">
        <v>8</v>
      </c>
      <c r="L11" s="19">
        <v>8</v>
      </c>
      <c r="M11" s="19">
        <v>8</v>
      </c>
      <c r="N11" s="22">
        <v>7</v>
      </c>
    </row>
    <row r="12" spans="1:14" ht="12.75">
      <c r="A12" s="17">
        <v>30940</v>
      </c>
      <c r="B12" s="18" t="s">
        <v>23</v>
      </c>
      <c r="C12" s="19" t="s">
        <v>19</v>
      </c>
      <c r="D12" s="21">
        <v>2873.91</v>
      </c>
      <c r="E12" s="21">
        <f t="shared" si="0"/>
        <v>101491.17383755326</v>
      </c>
      <c r="F12" s="19" t="s">
        <v>13</v>
      </c>
      <c r="G12" s="20">
        <f>H12/D12</f>
        <v>1.5083979665333989</v>
      </c>
      <c r="H12" s="21">
        <v>4335</v>
      </c>
      <c r="I12" s="21"/>
      <c r="J12" s="21">
        <f>D12*$H$33</f>
        <v>4335.498514285714</v>
      </c>
      <c r="K12" s="19">
        <v>10</v>
      </c>
      <c r="L12" s="19"/>
      <c r="M12" s="19">
        <v>10</v>
      </c>
      <c r="N12" s="22">
        <v>8</v>
      </c>
    </row>
    <row r="13" spans="1:14" ht="12.75">
      <c r="A13" s="17">
        <v>29899</v>
      </c>
      <c r="B13" s="18" t="s">
        <v>25</v>
      </c>
      <c r="C13" s="19" t="s">
        <v>19</v>
      </c>
      <c r="D13" s="21">
        <v>11328</v>
      </c>
      <c r="E13" s="21">
        <f t="shared" si="0"/>
        <v>400044.5446210227</v>
      </c>
      <c r="F13" s="19" t="s">
        <v>13</v>
      </c>
      <c r="G13" s="20">
        <f>H13/D13</f>
        <v>1.5085628531073447</v>
      </c>
      <c r="H13" s="21">
        <v>17089</v>
      </c>
      <c r="I13" s="21"/>
      <c r="J13" s="21">
        <f>D13*$H$33</f>
        <v>17089.097142857143</v>
      </c>
      <c r="K13" s="19">
        <v>14</v>
      </c>
      <c r="L13" s="19"/>
      <c r="M13" s="19">
        <v>14</v>
      </c>
      <c r="N13" s="22">
        <v>12</v>
      </c>
    </row>
    <row r="14" spans="1:14" ht="12.75">
      <c r="A14" s="24"/>
      <c r="B14" s="18"/>
      <c r="C14" s="19"/>
      <c r="D14" s="21"/>
      <c r="E14" s="21"/>
      <c r="F14" s="19"/>
      <c r="G14" s="20"/>
      <c r="H14" s="21"/>
      <c r="I14" s="21"/>
      <c r="J14" s="21"/>
      <c r="K14" s="19"/>
      <c r="L14" s="19"/>
      <c r="M14" s="19"/>
      <c r="N14" s="22"/>
    </row>
    <row r="15" spans="1:14" ht="12.75">
      <c r="A15" s="17">
        <v>30466</v>
      </c>
      <c r="B15" s="18" t="s">
        <v>11</v>
      </c>
      <c r="C15" s="19" t="s">
        <v>26</v>
      </c>
      <c r="D15" s="21">
        <v>165.72</v>
      </c>
      <c r="E15" s="21">
        <f aca="true" t="shared" si="1" ref="E15:E22">D15/M$33</f>
        <v>5852.346569085088</v>
      </c>
      <c r="F15" s="19" t="s">
        <v>13</v>
      </c>
      <c r="G15" s="20">
        <f>H15/D15</f>
        <v>1.5079652425778423</v>
      </c>
      <c r="H15" s="21">
        <v>249.9</v>
      </c>
      <c r="I15" s="21"/>
      <c r="J15" s="21">
        <f>D15*$H$33</f>
        <v>250.00045714285716</v>
      </c>
      <c r="K15" s="19">
        <v>1</v>
      </c>
      <c r="L15" s="19"/>
      <c r="M15" s="19">
        <v>1</v>
      </c>
      <c r="N15" s="22" t="s">
        <v>67</v>
      </c>
    </row>
    <row r="16" spans="1:14" ht="12.75">
      <c r="A16" s="17">
        <v>34490</v>
      </c>
      <c r="B16" s="18" t="s">
        <v>27</v>
      </c>
      <c r="C16" s="19" t="s">
        <v>26</v>
      </c>
      <c r="D16" s="21">
        <v>248</v>
      </c>
      <c r="E16" s="21">
        <f t="shared" si="1"/>
        <v>8758.03734692917</v>
      </c>
      <c r="F16" s="19" t="s">
        <v>13</v>
      </c>
      <c r="G16" s="20">
        <f>H16/D16</f>
        <v>1.5085483870967742</v>
      </c>
      <c r="H16" s="21">
        <v>374.12</v>
      </c>
      <c r="I16" s="21"/>
      <c r="J16" s="21">
        <f>D16*$H$33</f>
        <v>374.1257142857143</v>
      </c>
      <c r="K16" s="19">
        <v>2</v>
      </c>
      <c r="L16" s="19"/>
      <c r="M16" s="19">
        <v>2</v>
      </c>
      <c r="N16" s="22">
        <v>1</v>
      </c>
    </row>
    <row r="17" spans="1:14" ht="12.75">
      <c r="A17" s="17">
        <v>15065</v>
      </c>
      <c r="B17" s="18" t="s">
        <v>28</v>
      </c>
      <c r="C17" s="19" t="s">
        <v>26</v>
      </c>
      <c r="D17" s="21">
        <v>394.754</v>
      </c>
      <c r="E17" s="21">
        <f t="shared" si="1"/>
        <v>13940.605946974505</v>
      </c>
      <c r="F17" s="19" t="s">
        <v>16</v>
      </c>
      <c r="G17" s="23">
        <f>H17/D17</f>
        <v>1.5114197702873182</v>
      </c>
      <c r="H17" s="21">
        <v>596.639</v>
      </c>
      <c r="I17" s="21">
        <f>D17*$D$33</f>
        <v>592.1310000000001</v>
      </c>
      <c r="J17" s="21">
        <f>D17*$F$33</f>
        <v>642.8850857142858</v>
      </c>
      <c r="K17" s="19">
        <v>3</v>
      </c>
      <c r="L17" s="19">
        <v>3</v>
      </c>
      <c r="M17" s="19">
        <v>4</v>
      </c>
      <c r="N17" s="22">
        <v>2</v>
      </c>
    </row>
    <row r="18" spans="1:14" ht="12.75">
      <c r="A18" s="17">
        <v>14338</v>
      </c>
      <c r="B18" s="18" t="s">
        <v>29</v>
      </c>
      <c r="C18" s="19" t="s">
        <v>26</v>
      </c>
      <c r="D18" s="21">
        <v>602.4</v>
      </c>
      <c r="E18" s="21">
        <f t="shared" si="1"/>
        <v>21273.555233024723</v>
      </c>
      <c r="F18" s="19" t="s">
        <v>16</v>
      </c>
      <c r="G18" s="23">
        <f>H18/D18</f>
        <v>1.5500763612217796</v>
      </c>
      <c r="H18" s="21">
        <v>933.766</v>
      </c>
      <c r="I18" s="21">
        <f>D18*$D$33</f>
        <v>903.6000000000001</v>
      </c>
      <c r="J18" s="21">
        <f>D18*$F$33</f>
        <v>981.0514285714286</v>
      </c>
      <c r="K18" s="19" t="s">
        <v>52</v>
      </c>
      <c r="L18" s="19" t="s">
        <v>31</v>
      </c>
      <c r="M18" s="19">
        <v>5</v>
      </c>
      <c r="N18" s="22">
        <v>4</v>
      </c>
    </row>
    <row r="19" spans="1:14" ht="12.75">
      <c r="A19" s="17">
        <v>29337</v>
      </c>
      <c r="B19" s="18" t="s">
        <v>25</v>
      </c>
      <c r="C19" s="19" t="s">
        <v>26</v>
      </c>
      <c r="D19" s="21">
        <v>1050</v>
      </c>
      <c r="E19" s="21">
        <f t="shared" si="1"/>
        <v>37080.40005756301</v>
      </c>
      <c r="F19" s="19" t="s">
        <v>13</v>
      </c>
      <c r="G19" s="23">
        <f>H19/D19</f>
        <v>1.4647619047619047</v>
      </c>
      <c r="H19" s="21">
        <v>1538</v>
      </c>
      <c r="I19" s="21"/>
      <c r="J19" s="21">
        <f>D19*$H$33</f>
        <v>1584</v>
      </c>
      <c r="K19" s="19" t="s">
        <v>53</v>
      </c>
      <c r="L19" s="19"/>
      <c r="M19" s="19">
        <v>6</v>
      </c>
      <c r="N19" s="22" t="s">
        <v>62</v>
      </c>
    </row>
    <row r="20" spans="1:14" ht="12.75">
      <c r="A20" s="17">
        <v>34955</v>
      </c>
      <c r="B20" s="18" t="s">
        <v>30</v>
      </c>
      <c r="C20" s="19" t="s">
        <v>26</v>
      </c>
      <c r="D20" s="34">
        <v>1050</v>
      </c>
      <c r="E20" s="21">
        <f t="shared" si="1"/>
        <v>37080.40005756301</v>
      </c>
      <c r="F20" s="19" t="s">
        <v>16</v>
      </c>
      <c r="G20" s="20"/>
      <c r="H20" s="21"/>
      <c r="I20" s="21">
        <f>D20*$D$33</f>
        <v>1575.0000000000002</v>
      </c>
      <c r="J20" s="21">
        <f>D20*$F$33</f>
        <v>1710</v>
      </c>
      <c r="K20" s="19">
        <v>7</v>
      </c>
      <c r="L20" s="19">
        <v>6</v>
      </c>
      <c r="M20" s="19">
        <v>7</v>
      </c>
      <c r="N20" s="22" t="s">
        <v>57</v>
      </c>
    </row>
    <row r="21" spans="1:14" ht="12.75">
      <c r="A21" s="17">
        <v>28038</v>
      </c>
      <c r="B21" s="18" t="s">
        <v>24</v>
      </c>
      <c r="C21" s="19" t="s">
        <v>26</v>
      </c>
      <c r="D21" s="21">
        <v>1700</v>
      </c>
      <c r="E21" s="21">
        <f t="shared" si="1"/>
        <v>60034.933426530595</v>
      </c>
      <c r="F21" s="19" t="s">
        <v>13</v>
      </c>
      <c r="G21" s="20">
        <f>H21/D21</f>
        <v>1.5082352941176471</v>
      </c>
      <c r="H21" s="21">
        <v>2564</v>
      </c>
      <c r="I21" s="21"/>
      <c r="J21" s="21">
        <f>D21*$H$33</f>
        <v>2564.571428571429</v>
      </c>
      <c r="K21" s="19">
        <v>8</v>
      </c>
      <c r="L21" s="19"/>
      <c r="M21" s="19">
        <v>8</v>
      </c>
      <c r="N21" s="22">
        <v>7</v>
      </c>
    </row>
    <row r="22" spans="1:14" ht="12.75">
      <c r="A22" s="17">
        <v>28714</v>
      </c>
      <c r="B22" s="18" t="s">
        <v>25</v>
      </c>
      <c r="C22" s="19" t="s">
        <v>26</v>
      </c>
      <c r="D22" s="34">
        <v>4530.7</v>
      </c>
      <c r="E22" s="21">
        <f t="shared" si="1"/>
        <v>160000.16051504834</v>
      </c>
      <c r="F22" s="19" t="s">
        <v>13</v>
      </c>
      <c r="G22" s="20"/>
      <c r="H22" s="21"/>
      <c r="I22" s="21"/>
      <c r="J22" s="21">
        <f>D22*$H$33</f>
        <v>6834.884571428572</v>
      </c>
      <c r="K22" s="19">
        <v>11</v>
      </c>
      <c r="L22" s="19"/>
      <c r="M22" s="19">
        <v>11</v>
      </c>
      <c r="N22" s="22">
        <v>10</v>
      </c>
    </row>
    <row r="23" spans="1:14" ht="12.75">
      <c r="A23" s="24"/>
      <c r="B23" s="18"/>
      <c r="C23" s="18"/>
      <c r="D23" s="21"/>
      <c r="E23" s="21"/>
      <c r="F23" s="18"/>
      <c r="G23" s="20"/>
      <c r="H23" s="18"/>
      <c r="I23" s="18"/>
      <c r="J23" s="21"/>
      <c r="K23" s="18"/>
      <c r="L23" s="18"/>
      <c r="M23" s="18"/>
      <c r="N23" s="25"/>
    </row>
    <row r="24" spans="1:14" ht="12.75">
      <c r="A24" s="17">
        <v>35351</v>
      </c>
      <c r="B24" s="18" t="s">
        <v>32</v>
      </c>
      <c r="C24" s="19" t="s">
        <v>12</v>
      </c>
      <c r="D24" s="21">
        <v>510</v>
      </c>
      <c r="E24" s="21">
        <f>D24/M$33</f>
        <v>18010.48002795918</v>
      </c>
      <c r="F24" s="19" t="s">
        <v>16</v>
      </c>
      <c r="G24" s="20">
        <f>H24/D24</f>
        <v>1.6286274509803922</v>
      </c>
      <c r="H24" s="21">
        <v>830.6</v>
      </c>
      <c r="I24" s="21">
        <f>D24*$D$33</f>
        <v>765.0000000000001</v>
      </c>
      <c r="J24" s="21">
        <f>D24*$F$33</f>
        <v>830.5714285714286</v>
      </c>
      <c r="K24" s="19" t="s">
        <v>45</v>
      </c>
      <c r="L24" s="19">
        <v>4</v>
      </c>
      <c r="M24" s="19">
        <v>4</v>
      </c>
      <c r="N24" s="22">
        <v>3</v>
      </c>
    </row>
    <row r="25" spans="1:14" ht="12.75">
      <c r="A25" s="17">
        <v>27605</v>
      </c>
      <c r="B25" s="18" t="s">
        <v>33</v>
      </c>
      <c r="C25" s="19" t="s">
        <v>12</v>
      </c>
      <c r="D25" s="21">
        <v>786</v>
      </c>
      <c r="E25" s="21">
        <f>D25/M$33</f>
        <v>27757.328043090027</v>
      </c>
      <c r="F25" s="19" t="s">
        <v>16</v>
      </c>
      <c r="G25" s="20">
        <f>H25/D25</f>
        <v>1.6284987277353689</v>
      </c>
      <c r="H25" s="21">
        <v>1280</v>
      </c>
      <c r="I25" s="21">
        <f>D25*$D$33</f>
        <v>1179.0000000000002</v>
      </c>
      <c r="J25" s="21">
        <f>D25*$F$33</f>
        <v>1280.057142857143</v>
      </c>
      <c r="K25" s="26" t="s">
        <v>46</v>
      </c>
      <c r="L25" s="19">
        <v>5</v>
      </c>
      <c r="M25" s="19">
        <v>6</v>
      </c>
      <c r="N25" s="22">
        <v>4</v>
      </c>
    </row>
    <row r="26" spans="1:14" ht="12.75">
      <c r="A26" s="24"/>
      <c r="B26" s="18"/>
      <c r="C26" s="18"/>
      <c r="D26" s="21"/>
      <c r="E26" s="21"/>
      <c r="F26" s="18"/>
      <c r="G26" s="20"/>
      <c r="H26" s="18"/>
      <c r="I26" s="18"/>
      <c r="J26" s="18"/>
      <c r="K26" s="18"/>
      <c r="L26" s="18"/>
      <c r="M26" s="18"/>
      <c r="N26" s="25"/>
    </row>
    <row r="27" spans="1:14" ht="12.75">
      <c r="A27" s="17">
        <v>26523</v>
      </c>
      <c r="B27" s="18" t="s">
        <v>34</v>
      </c>
      <c r="C27" s="19" t="s">
        <v>19</v>
      </c>
      <c r="D27" s="21">
        <v>164.95</v>
      </c>
      <c r="E27" s="21">
        <f>D27/M$33</f>
        <v>5825.154275709541</v>
      </c>
      <c r="F27" s="19" t="s">
        <v>13</v>
      </c>
      <c r="G27" s="20">
        <f>H27/D27</f>
        <v>1.5095483479842378</v>
      </c>
      <c r="H27" s="21">
        <v>249</v>
      </c>
      <c r="I27" s="21"/>
      <c r="J27" s="21">
        <f>D27*$H$33</f>
        <v>248.83885714285714</v>
      </c>
      <c r="K27" s="19" t="s">
        <v>47</v>
      </c>
      <c r="L27" s="19"/>
      <c r="M27" s="19">
        <v>1</v>
      </c>
      <c r="N27" s="22">
        <v>1</v>
      </c>
    </row>
    <row r="28" spans="1:14" ht="12.75">
      <c r="A28" s="17">
        <v>19487</v>
      </c>
      <c r="B28" s="18" t="s">
        <v>35</v>
      </c>
      <c r="C28" s="19" t="s">
        <v>19</v>
      </c>
      <c r="D28" s="21">
        <v>354.8</v>
      </c>
      <c r="E28" s="21">
        <f>D28/M$33</f>
        <v>12529.64375278415</v>
      </c>
      <c r="F28" s="19" t="s">
        <v>16</v>
      </c>
      <c r="G28" s="23">
        <f>H28/D28</f>
        <v>1.770011273957159</v>
      </c>
      <c r="H28" s="21">
        <v>628</v>
      </c>
      <c r="I28" s="21">
        <f>D28*$D$33</f>
        <v>532.2</v>
      </c>
      <c r="J28" s="21">
        <f>D28*$F$33</f>
        <v>577.8171428571429</v>
      </c>
      <c r="K28" s="19" t="s">
        <v>54</v>
      </c>
      <c r="L28" s="19">
        <v>3</v>
      </c>
      <c r="M28" s="19">
        <v>3</v>
      </c>
      <c r="N28" s="22">
        <v>2</v>
      </c>
    </row>
    <row r="29" spans="1:14" ht="12.75">
      <c r="A29" s="17">
        <v>34982</v>
      </c>
      <c r="B29" s="18" t="s">
        <v>36</v>
      </c>
      <c r="C29" s="19" t="s">
        <v>19</v>
      </c>
      <c r="D29" s="21">
        <v>1050</v>
      </c>
      <c r="E29" s="21">
        <f>D29/M$33</f>
        <v>37080.40005756301</v>
      </c>
      <c r="F29" s="19" t="s">
        <v>13</v>
      </c>
      <c r="G29" s="23">
        <f>H29/D29</f>
        <v>1.4647619047619047</v>
      </c>
      <c r="H29" s="21">
        <v>1538</v>
      </c>
      <c r="I29" s="21"/>
      <c r="J29" s="21">
        <f>D29*$H$33</f>
        <v>1584</v>
      </c>
      <c r="K29" s="19" t="s">
        <v>63</v>
      </c>
      <c r="L29" s="19"/>
      <c r="M29" s="19">
        <v>6</v>
      </c>
      <c r="N29" s="22">
        <v>5</v>
      </c>
    </row>
    <row r="30" spans="1:14" ht="12.75">
      <c r="A30" s="24"/>
      <c r="B30" s="18"/>
      <c r="C30" s="18"/>
      <c r="D30" s="21"/>
      <c r="E30" s="21"/>
      <c r="F30" s="18"/>
      <c r="G30" s="23"/>
      <c r="H30" s="18"/>
      <c r="I30" s="18"/>
      <c r="J30" s="18"/>
      <c r="K30" s="18"/>
      <c r="L30" s="18"/>
      <c r="M30" s="18"/>
      <c r="N30" s="25"/>
    </row>
    <row r="31" spans="1:14" ht="12.75">
      <c r="A31" s="17">
        <v>14380</v>
      </c>
      <c r="B31" s="18" t="s">
        <v>37</v>
      </c>
      <c r="C31" s="19" t="s">
        <v>26</v>
      </c>
      <c r="D31" s="21">
        <v>335</v>
      </c>
      <c r="E31" s="21">
        <f>D31/M$33</f>
        <v>11830.413351698677</v>
      </c>
      <c r="F31" s="19" t="s">
        <v>16</v>
      </c>
      <c r="G31" s="23">
        <f>H31/D31</f>
        <v>1.568179104477612</v>
      </c>
      <c r="H31" s="21">
        <v>525.34</v>
      </c>
      <c r="I31" s="21">
        <f>D31*$D$33</f>
        <v>502.50000000000006</v>
      </c>
      <c r="J31" s="21">
        <f>D31*$F$33</f>
        <v>545.5714285714286</v>
      </c>
      <c r="K31" s="19" t="s">
        <v>48</v>
      </c>
      <c r="L31" s="19">
        <v>3</v>
      </c>
      <c r="M31" s="19">
        <v>3</v>
      </c>
      <c r="N31" s="22">
        <v>2</v>
      </c>
    </row>
    <row r="32" spans="1:14" ht="12.75">
      <c r="A32" s="27">
        <v>34982</v>
      </c>
      <c r="B32" s="28" t="s">
        <v>36</v>
      </c>
      <c r="C32" s="29" t="s">
        <v>26</v>
      </c>
      <c r="D32" s="31">
        <v>1050</v>
      </c>
      <c r="E32" s="31">
        <f>D32/M$33</f>
        <v>37080.40005756301</v>
      </c>
      <c r="F32" s="29" t="s">
        <v>13</v>
      </c>
      <c r="G32" s="30">
        <f>H32/D32</f>
        <v>1.4647619047619047</v>
      </c>
      <c r="H32" s="31">
        <v>1538</v>
      </c>
      <c r="I32" s="31"/>
      <c r="J32" s="31">
        <f>D32*$H$33</f>
        <v>1584</v>
      </c>
      <c r="K32" s="29" t="s">
        <v>63</v>
      </c>
      <c r="L32" s="29"/>
      <c r="M32" s="29">
        <v>6</v>
      </c>
      <c r="N32" s="32">
        <v>5</v>
      </c>
    </row>
    <row r="33" spans="1:13" s="1" customFormat="1" ht="21" customHeight="1">
      <c r="A33" s="1" t="s">
        <v>42</v>
      </c>
      <c r="C33" s="2" t="s">
        <v>39</v>
      </c>
      <c r="D33" s="3">
        <f>1.05/0.7</f>
        <v>1.5000000000000002</v>
      </c>
      <c r="E33" s="4" t="s">
        <v>40</v>
      </c>
      <c r="F33" s="5">
        <f>1.14/0.7</f>
        <v>1.6285714285714286</v>
      </c>
      <c r="G33" s="6" t="s">
        <v>7</v>
      </c>
      <c r="H33" s="3">
        <f>1.056/0.7</f>
        <v>1.5085714285714287</v>
      </c>
      <c r="I33" s="6" t="s">
        <v>8</v>
      </c>
      <c r="J33" s="3">
        <f>0.50133/0.7</f>
        <v>0.7161857142857144</v>
      </c>
      <c r="L33" s="1" t="s">
        <v>41</v>
      </c>
      <c r="M33" s="6">
        <f>POWER(0.3048,3)</f>
        <v>0.028316846592000004</v>
      </c>
    </row>
    <row r="34" spans="1:11" ht="17.25" customHeight="1">
      <c r="A34" t="s">
        <v>58</v>
      </c>
      <c r="B34" t="s">
        <v>59</v>
      </c>
      <c r="D34" t="s">
        <v>61</v>
      </c>
      <c r="G34" t="s">
        <v>60</v>
      </c>
      <c r="J34" s="6" t="s">
        <v>69</v>
      </c>
      <c r="K34" t="s">
        <v>70</v>
      </c>
    </row>
    <row r="35" ht="12.75">
      <c r="K35" t="s">
        <v>68</v>
      </c>
    </row>
  </sheetData>
  <printOptions gridLines="1"/>
  <pageMargins left="0.74" right="0.8661417322834646" top="1.2" bottom="0.2755905511811024" header="0.9448818897637796" footer="0.1968503937007874"/>
  <pageSetup horizontalDpi="360" verticalDpi="360" orientation="landscape" paperSize="9" scale="95" r:id="rId1"/>
  <headerFooter alignWithMargins="0">
    <oddHeader>&amp;L&amp;11FAI BALLOONING COMMISSION - CIA&amp;C&amp;"Arial,Fet"&amp;11CURRENT AA RECORDS, &amp;"Arial,Normal"volume study&amp;RH Åkerstedt   &amp;D</odd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 Åkerstedt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Åkerstedt</dc:creator>
  <cp:keywords/>
  <dc:description/>
  <cp:lastModifiedBy>anagorsk</cp:lastModifiedBy>
  <cp:lastPrinted>2000-04-25T07:39:05Z</cp:lastPrinted>
  <dcterms:created xsi:type="dcterms:W3CDTF">2000-02-13T19:54:58Z</dcterms:created>
  <dcterms:modified xsi:type="dcterms:W3CDTF">2008-06-20T19:20:33Z</dcterms:modified>
  <cp:category/>
  <cp:version/>
  <cp:contentType/>
  <cp:contentStatus/>
</cp:coreProperties>
</file>