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11820" windowHeight="5630"/>
  </bookViews>
  <sheets>
    <sheet name="Synthese" sheetId="13" r:id="rId1"/>
    <sheet name="Wing and attachment point" sheetId="8" r:id="rId2"/>
    <sheet name="Risers " sheetId="7" r:id="rId3"/>
    <sheet name=" Attack angle and arc " sheetId="11" r:id="rId4"/>
    <sheet name="update data" sheetId="14" r:id="rId5"/>
  </sheets>
  <definedNames>
    <definedName name="_xlnm._FilterDatabase" localSheetId="2" hidden="1">'Risers '!#REF!</definedName>
  </definedNames>
  <calcPr calcId="145621"/>
</workbook>
</file>

<file path=xl/calcChain.xml><?xml version="1.0" encoding="utf-8"?>
<calcChain xmlns="http://schemas.openxmlformats.org/spreadsheetml/2006/main">
  <c r="O21" i="11" l="1"/>
  <c r="T54" i="11"/>
  <c r="T55" i="11"/>
  <c r="T56" i="11"/>
  <c r="T57" i="11"/>
  <c r="T58" i="11"/>
  <c r="T59" i="11"/>
  <c r="T60" i="11"/>
  <c r="T53" i="11"/>
  <c r="J54" i="11"/>
  <c r="J55" i="11"/>
  <c r="J56" i="11"/>
  <c r="J57" i="11"/>
  <c r="J58" i="11"/>
  <c r="J59" i="11"/>
  <c r="J60" i="11"/>
  <c r="J53" i="11"/>
  <c r="S52" i="11"/>
  <c r="I54" i="11"/>
  <c r="K54" i="11" s="1"/>
  <c r="I55" i="11"/>
  <c r="S55" i="11" s="1"/>
  <c r="U55" i="11" s="1"/>
  <c r="I56" i="11"/>
  <c r="K56" i="11" s="1"/>
  <c r="I57" i="11"/>
  <c r="S57" i="11" s="1"/>
  <c r="U57" i="11" s="1"/>
  <c r="I58" i="11"/>
  <c r="K58" i="11" s="1"/>
  <c r="I59" i="11"/>
  <c r="S59" i="11" s="1"/>
  <c r="U59" i="11" s="1"/>
  <c r="I60" i="11"/>
  <c r="K60" i="11" s="1"/>
  <c r="I53" i="11"/>
  <c r="S53" i="11" s="1"/>
  <c r="U53" i="11" s="1"/>
  <c r="F53" i="11"/>
  <c r="K57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53" i="11"/>
  <c r="G54" i="11"/>
  <c r="G55" i="11"/>
  <c r="G56" i="11"/>
  <c r="G57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F54" i="11"/>
  <c r="P54" i="11" s="1"/>
  <c r="F55" i="11"/>
  <c r="P55" i="11" s="1"/>
  <c r="F56" i="11"/>
  <c r="P56" i="11" s="1"/>
  <c r="F57" i="11"/>
  <c r="P57" i="11" s="1"/>
  <c r="F58" i="11"/>
  <c r="P58" i="11" s="1"/>
  <c r="F59" i="11"/>
  <c r="P59" i="11" s="1"/>
  <c r="F60" i="11"/>
  <c r="P60" i="11" s="1"/>
  <c r="F61" i="11"/>
  <c r="P61" i="11" s="1"/>
  <c r="F62" i="11"/>
  <c r="P62" i="11" s="1"/>
  <c r="F63" i="11"/>
  <c r="P63" i="11" s="1"/>
  <c r="F64" i="11"/>
  <c r="P64" i="11" s="1"/>
  <c r="F65" i="11"/>
  <c r="P65" i="11" s="1"/>
  <c r="F66" i="11"/>
  <c r="P66" i="11" s="1"/>
  <c r="F67" i="11"/>
  <c r="P67" i="11" s="1"/>
  <c r="F68" i="11"/>
  <c r="P68" i="11" s="1"/>
  <c r="F69" i="11"/>
  <c r="P69" i="11" s="1"/>
  <c r="F70" i="11"/>
  <c r="P70" i="11" s="1"/>
  <c r="F71" i="11"/>
  <c r="P71" i="11" s="1"/>
  <c r="F72" i="11"/>
  <c r="P72" i="11" s="1"/>
  <c r="F73" i="11"/>
  <c r="P73" i="11" s="1"/>
  <c r="F74" i="11"/>
  <c r="P74" i="11" s="1"/>
  <c r="F75" i="11"/>
  <c r="P75" i="11" s="1"/>
  <c r="F76" i="11"/>
  <c r="P76" i="11" s="1"/>
  <c r="J22" i="8"/>
  <c r="S58" i="11" l="1"/>
  <c r="U58" i="11" s="1"/>
  <c r="S54" i="11"/>
  <c r="U54" i="11" s="1"/>
  <c r="K59" i="11"/>
  <c r="K55" i="11"/>
  <c r="S60" i="11"/>
  <c r="U60" i="11" s="1"/>
  <c r="S56" i="11"/>
  <c r="U56" i="11" s="1"/>
  <c r="K53" i="11"/>
  <c r="B24" i="7" l="1"/>
  <c r="C67" i="11" l="1"/>
  <c r="C68" i="11"/>
  <c r="M68" i="11" l="1"/>
  <c r="M67" i="11"/>
  <c r="D27" i="8"/>
  <c r="C27" i="8"/>
  <c r="D28" i="8"/>
  <c r="C28" i="8"/>
  <c r="G127" i="11" l="1"/>
  <c r="G126" i="11"/>
  <c r="G117" i="11"/>
  <c r="G157" i="11" s="1"/>
  <c r="G118" i="11"/>
  <c r="G158" i="11" s="1"/>
  <c r="D127" i="11"/>
  <c r="D126" i="11"/>
  <c r="D117" i="11"/>
  <c r="D157" i="11" s="1"/>
  <c r="D118" i="11"/>
  <c r="D158" i="11" s="1"/>
  <c r="O42" i="11"/>
  <c r="O43" i="11"/>
  <c r="J42" i="11"/>
  <c r="J43" i="11"/>
  <c r="M34" i="11"/>
  <c r="M35" i="11"/>
  <c r="H34" i="11"/>
  <c r="H35" i="11"/>
  <c r="Q28" i="11"/>
  <c r="L126" i="11" l="1"/>
  <c r="D67" i="11"/>
  <c r="E67" i="11" s="1"/>
  <c r="L166" i="11"/>
  <c r="N67" i="11"/>
  <c r="O67" i="11" s="1"/>
  <c r="O166" i="11"/>
  <c r="R67" i="11"/>
  <c r="L127" i="11"/>
  <c r="D68" i="11"/>
  <c r="E68" i="11" s="1"/>
  <c r="O127" i="11"/>
  <c r="H68" i="11"/>
  <c r="O126" i="11"/>
  <c r="H67" i="11"/>
  <c r="L167" i="11"/>
  <c r="N68" i="11"/>
  <c r="O68" i="11" s="1"/>
  <c r="O167" i="11"/>
  <c r="R68" i="11"/>
  <c r="B2" i="8"/>
  <c r="B3" i="8"/>
  <c r="B1" i="8"/>
  <c r="G167" i="11"/>
  <c r="G166" i="11"/>
  <c r="D167" i="11"/>
  <c r="D166" i="11"/>
  <c r="G114" i="11"/>
  <c r="G154" i="11" s="1"/>
  <c r="G115" i="11"/>
  <c r="G155" i="11" s="1"/>
  <c r="G116" i="11"/>
  <c r="G156" i="11" s="1"/>
  <c r="G113" i="11"/>
  <c r="G153" i="11" s="1"/>
  <c r="G105" i="11"/>
  <c r="G145" i="11" s="1"/>
  <c r="G106" i="11"/>
  <c r="G146" i="11" s="1"/>
  <c r="G107" i="11"/>
  <c r="G147" i="11" s="1"/>
  <c r="G108" i="11"/>
  <c r="G148" i="11" s="1"/>
  <c r="G109" i="11"/>
  <c r="G149" i="11" s="1"/>
  <c r="G110" i="11"/>
  <c r="G150" i="11" s="1"/>
  <c r="G111" i="11"/>
  <c r="G151" i="11" s="1"/>
  <c r="G104" i="11"/>
  <c r="G144" i="11" s="1"/>
  <c r="G99" i="11"/>
  <c r="G139" i="11" s="1"/>
  <c r="G100" i="11"/>
  <c r="G140" i="11" s="1"/>
  <c r="G101" i="11"/>
  <c r="G141" i="11" s="1"/>
  <c r="G102" i="11"/>
  <c r="G142" i="11" s="1"/>
  <c r="P53" i="11"/>
  <c r="C53" i="11"/>
  <c r="M53" i="11" s="1"/>
  <c r="C54" i="11"/>
  <c r="M54" i="11" s="1"/>
  <c r="C55" i="11"/>
  <c r="M55" i="11" s="1"/>
  <c r="C56" i="11"/>
  <c r="M56" i="11" s="1"/>
  <c r="O38" i="11"/>
  <c r="O39" i="11"/>
  <c r="O40" i="11"/>
  <c r="O41" i="11"/>
  <c r="J40" i="11"/>
  <c r="J41" i="11"/>
  <c r="J38" i="11"/>
  <c r="J39" i="11"/>
  <c r="I1" i="8"/>
  <c r="O116" i="11" l="1"/>
  <c r="O158" i="11"/>
  <c r="O115" i="11"/>
  <c r="O118" i="11"/>
  <c r="O156" i="11"/>
  <c r="O117" i="11"/>
  <c r="O155" i="11"/>
  <c r="O157" i="11"/>
  <c r="B25" i="7" l="1"/>
  <c r="C16" i="7"/>
  <c r="D16" i="7"/>
  <c r="B16" i="7"/>
  <c r="G15" i="7"/>
  <c r="H24" i="7" s="1"/>
  <c r="G12" i="7"/>
  <c r="H21" i="7" s="1"/>
  <c r="G16" i="7" l="1"/>
  <c r="H25" i="7" s="1"/>
  <c r="J35" i="8" l="1"/>
  <c r="I10" i="8"/>
  <c r="H21" i="11" l="1"/>
  <c r="H22" i="11"/>
  <c r="H23" i="11"/>
  <c r="H24" i="11"/>
  <c r="H25" i="11"/>
  <c r="H26" i="11"/>
  <c r="H27" i="11"/>
  <c r="H28" i="11"/>
  <c r="D61" i="11" s="1"/>
  <c r="H29" i="11"/>
  <c r="D62" i="11" s="1"/>
  <c r="H30" i="11"/>
  <c r="D63" i="11" s="1"/>
  <c r="H31" i="11"/>
  <c r="D64" i="11" s="1"/>
  <c r="H32" i="11"/>
  <c r="L117" i="11" s="1"/>
  <c r="H33" i="11"/>
  <c r="L118" i="11" s="1"/>
  <c r="I21" i="11"/>
  <c r="I22" i="11"/>
  <c r="I23" i="11"/>
  <c r="I24" i="11"/>
  <c r="I25" i="11"/>
  <c r="I26" i="11"/>
  <c r="I27" i="11"/>
  <c r="J21" i="11"/>
  <c r="J22" i="11"/>
  <c r="J23" i="11"/>
  <c r="J24" i="11"/>
  <c r="O99" i="11" s="1"/>
  <c r="J25" i="11"/>
  <c r="G58" i="11" s="1"/>
  <c r="J26" i="11"/>
  <c r="O101" i="11" s="1"/>
  <c r="J27" i="11"/>
  <c r="J28" i="11"/>
  <c r="O104" i="11" s="1"/>
  <c r="J29" i="11"/>
  <c r="J30" i="11"/>
  <c r="O106" i="11" s="1"/>
  <c r="J31" i="11"/>
  <c r="J32" i="11"/>
  <c r="O108" i="11" s="1"/>
  <c r="J33" i="11"/>
  <c r="J34" i="11"/>
  <c r="O110" i="11" s="1"/>
  <c r="J35" i="11"/>
  <c r="J36" i="11"/>
  <c r="J37" i="11"/>
  <c r="L27" i="11"/>
  <c r="L21" i="11"/>
  <c r="L22" i="11"/>
  <c r="L23" i="11"/>
  <c r="L24" i="11"/>
  <c r="L25" i="11"/>
  <c r="L26" i="11"/>
  <c r="Q21" i="11"/>
  <c r="Q22" i="11"/>
  <c r="Q23" i="11"/>
  <c r="Q24" i="11"/>
  <c r="Q25" i="11"/>
  <c r="Q26" i="11"/>
  <c r="Q27" i="11"/>
  <c r="O37" i="11"/>
  <c r="O22" i="11"/>
  <c r="O137" i="11" s="1"/>
  <c r="O23" i="11"/>
  <c r="O24" i="11"/>
  <c r="O139" i="11" s="1"/>
  <c r="O25" i="11"/>
  <c r="O26" i="11"/>
  <c r="O141" i="11" s="1"/>
  <c r="O27" i="11"/>
  <c r="O28" i="11"/>
  <c r="O144" i="11" s="1"/>
  <c r="O29" i="11"/>
  <c r="O30" i="11"/>
  <c r="O146" i="11" s="1"/>
  <c r="O31" i="11"/>
  <c r="O32" i="11"/>
  <c r="O148" i="11" s="1"/>
  <c r="O33" i="11"/>
  <c r="O34" i="11"/>
  <c r="O150" i="11" s="1"/>
  <c r="O35" i="11"/>
  <c r="O36" i="11"/>
  <c r="N21" i="11"/>
  <c r="N22" i="11"/>
  <c r="N23" i="11"/>
  <c r="N24" i="11"/>
  <c r="N25" i="11"/>
  <c r="N26" i="11"/>
  <c r="N27" i="11"/>
  <c r="M21" i="11"/>
  <c r="M22" i="11"/>
  <c r="M23" i="11"/>
  <c r="M24" i="11"/>
  <c r="M25" i="11"/>
  <c r="M26" i="11"/>
  <c r="M27" i="11"/>
  <c r="M28" i="11"/>
  <c r="N61" i="11" s="1"/>
  <c r="M29" i="11"/>
  <c r="N62" i="11" s="1"/>
  <c r="M30" i="11"/>
  <c r="N63" i="11" s="1"/>
  <c r="M31" i="11"/>
  <c r="N64" i="11" s="1"/>
  <c r="M32" i="11"/>
  <c r="L157" i="11" s="1"/>
  <c r="M33" i="11"/>
  <c r="L158" i="11" s="1"/>
  <c r="Q20" i="11"/>
  <c r="O20" i="11"/>
  <c r="N20" i="11"/>
  <c r="M20" i="11"/>
  <c r="L20" i="11"/>
  <c r="J20" i="11"/>
  <c r="G53" i="11" s="1"/>
  <c r="I20" i="11"/>
  <c r="H20" i="11"/>
  <c r="N59" i="11" l="1"/>
  <c r="N53" i="11"/>
  <c r="N55" i="11"/>
  <c r="O154" i="11"/>
  <c r="N65" i="11"/>
  <c r="N57" i="11"/>
  <c r="O151" i="11"/>
  <c r="O147" i="11"/>
  <c r="O142" i="11"/>
  <c r="O138" i="11"/>
  <c r="N66" i="11"/>
  <c r="O153" i="11"/>
  <c r="N58" i="11"/>
  <c r="N54" i="11"/>
  <c r="O149" i="11"/>
  <c r="O145" i="11"/>
  <c r="O140" i="11"/>
  <c r="O136" i="11"/>
  <c r="O114" i="11"/>
  <c r="O109" i="11"/>
  <c r="O100" i="11"/>
  <c r="O113" i="11"/>
  <c r="D65" i="11"/>
  <c r="O111" i="11"/>
  <c r="O107" i="11"/>
  <c r="O102" i="11"/>
  <c r="O105" i="11"/>
  <c r="D66" i="11"/>
  <c r="N60" i="11"/>
  <c r="N56" i="11"/>
  <c r="D60" i="11"/>
  <c r="D56" i="11"/>
  <c r="D58" i="11"/>
  <c r="D54" i="11"/>
  <c r="D53" i="11"/>
  <c r="D59" i="11"/>
  <c r="D55" i="11"/>
  <c r="D57" i="11"/>
  <c r="K36" i="8"/>
  <c r="J36" i="8"/>
  <c r="I11" i="8"/>
  <c r="K22" i="8" l="1"/>
  <c r="K23" i="8"/>
  <c r="K24" i="8"/>
  <c r="K25" i="8"/>
  <c r="K26" i="8"/>
  <c r="K27" i="8"/>
  <c r="K28" i="8"/>
  <c r="D22" i="8"/>
  <c r="D23" i="8"/>
  <c r="D24" i="8"/>
  <c r="D25" i="8"/>
  <c r="D26" i="8"/>
  <c r="I96" i="11" l="1"/>
  <c r="I136" i="11" s="1"/>
  <c r="I97" i="11"/>
  <c r="I137" i="11" s="1"/>
  <c r="I98" i="11"/>
  <c r="I138" i="11" s="1"/>
  <c r="I95" i="11"/>
  <c r="I135" i="11" s="1"/>
  <c r="I105" i="11"/>
  <c r="I145" i="11" s="1"/>
  <c r="I106" i="11"/>
  <c r="I146" i="11" s="1"/>
  <c r="I107" i="11"/>
  <c r="I147" i="11" s="1"/>
  <c r="I104" i="11"/>
  <c r="I144" i="11" s="1"/>
  <c r="O96" i="11" l="1"/>
  <c r="O97" i="11"/>
  <c r="O98" i="11"/>
  <c r="O95" i="11"/>
  <c r="O125" i="11" l="1"/>
  <c r="K33" i="8"/>
  <c r="J33" i="8"/>
  <c r="C22" i="8"/>
  <c r="G152" i="11"/>
  <c r="D114" i="11"/>
  <c r="D154" i="11" s="1"/>
  <c r="D115" i="11"/>
  <c r="D155" i="11" s="1"/>
  <c r="D116" i="11"/>
  <c r="D156" i="11" s="1"/>
  <c r="D113" i="11"/>
  <c r="D153" i="11" s="1"/>
  <c r="D95" i="11"/>
  <c r="D135" i="11" s="1"/>
  <c r="G96" i="11"/>
  <c r="G136" i="11" s="1"/>
  <c r="G97" i="11"/>
  <c r="G137" i="11" s="1"/>
  <c r="G98" i="11"/>
  <c r="G138" i="11" s="1"/>
  <c r="G95" i="11"/>
  <c r="G135" i="11" s="1"/>
  <c r="D105" i="11"/>
  <c r="D145" i="11" s="1"/>
  <c r="E105" i="11"/>
  <c r="E145" i="11" s="1"/>
  <c r="D106" i="11"/>
  <c r="D146" i="11" s="1"/>
  <c r="E106" i="11"/>
  <c r="E146" i="11" s="1"/>
  <c r="D107" i="11"/>
  <c r="D147" i="11" s="1"/>
  <c r="E107" i="11"/>
  <c r="E147" i="11" s="1"/>
  <c r="E104" i="11"/>
  <c r="E144" i="11" s="1"/>
  <c r="D104" i="11"/>
  <c r="D144" i="11" s="1"/>
  <c r="D96" i="11"/>
  <c r="D136" i="11" s="1"/>
  <c r="E96" i="11"/>
  <c r="E136" i="11" s="1"/>
  <c r="D97" i="11"/>
  <c r="D137" i="11" s="1"/>
  <c r="E97" i="11"/>
  <c r="E137" i="11" s="1"/>
  <c r="D98" i="11"/>
  <c r="D138" i="11" s="1"/>
  <c r="E98" i="11"/>
  <c r="E138" i="11" s="1"/>
  <c r="E95" i="11"/>
  <c r="E135" i="11" s="1"/>
  <c r="M135" i="11"/>
  <c r="Q135" i="11"/>
  <c r="M136" i="11"/>
  <c r="Q136" i="11"/>
  <c r="M137" i="11"/>
  <c r="Q137" i="11"/>
  <c r="M138" i="11"/>
  <c r="Q138" i="11"/>
  <c r="M144" i="11"/>
  <c r="Q144" i="11"/>
  <c r="M145" i="11"/>
  <c r="Q145" i="11"/>
  <c r="M146" i="11"/>
  <c r="Q146" i="11"/>
  <c r="M147" i="11"/>
  <c r="Q147" i="11"/>
  <c r="M95" i="11"/>
  <c r="M96" i="11"/>
  <c r="M97" i="11"/>
  <c r="M98" i="11"/>
  <c r="M104" i="11"/>
  <c r="M105" i="11"/>
  <c r="M106" i="11"/>
  <c r="M107" i="11"/>
  <c r="H61" i="11"/>
  <c r="H64" i="11"/>
  <c r="C57" i="11"/>
  <c r="M57" i="11" s="1"/>
  <c r="C58" i="11"/>
  <c r="M58" i="11" s="1"/>
  <c r="C59" i="11"/>
  <c r="M59" i="11" s="1"/>
  <c r="C60" i="11"/>
  <c r="M60" i="11" s="1"/>
  <c r="C61" i="11"/>
  <c r="M61" i="11" s="1"/>
  <c r="C62" i="11"/>
  <c r="M62" i="11" s="1"/>
  <c r="C63" i="11"/>
  <c r="M63" i="11" s="1"/>
  <c r="C64" i="11"/>
  <c r="M64" i="11" s="1"/>
  <c r="C65" i="11"/>
  <c r="M65" i="11" s="1"/>
  <c r="C66" i="11"/>
  <c r="M66" i="11" s="1"/>
  <c r="E11" i="8"/>
  <c r="E10" i="8"/>
  <c r="D10" i="8"/>
  <c r="D11" i="8"/>
  <c r="K35" i="8"/>
  <c r="K34" i="8"/>
  <c r="C26" i="8"/>
  <c r="C25" i="8"/>
  <c r="C24" i="8"/>
  <c r="I3" i="11"/>
  <c r="I2" i="11"/>
  <c r="I1" i="11"/>
  <c r="B2" i="11"/>
  <c r="B3" i="11"/>
  <c r="B1" i="11"/>
  <c r="I3" i="8"/>
  <c r="I2" i="8"/>
  <c r="H2" i="7"/>
  <c r="H3" i="7"/>
  <c r="H1" i="7"/>
  <c r="B2" i="7"/>
  <c r="B3" i="7"/>
  <c r="B1" i="7"/>
  <c r="J34" i="8"/>
  <c r="J28" i="8"/>
  <c r="J27" i="8"/>
  <c r="J26" i="8"/>
  <c r="J25" i="8"/>
  <c r="J24" i="8"/>
  <c r="J23" i="8"/>
  <c r="C23" i="8"/>
  <c r="G170" i="11" l="1"/>
  <c r="D112" i="11"/>
  <c r="G112" i="11"/>
  <c r="G125" i="11"/>
  <c r="G165" i="11"/>
  <c r="G103" i="11"/>
  <c r="L107" i="11"/>
  <c r="E60" i="11"/>
  <c r="L98" i="11"/>
  <c r="E56" i="11"/>
  <c r="Q107" i="11"/>
  <c r="H60" i="11"/>
  <c r="Q105" i="11"/>
  <c r="H58" i="11"/>
  <c r="Q98" i="11"/>
  <c r="H56" i="11"/>
  <c r="Q96" i="11"/>
  <c r="L135" i="11"/>
  <c r="O53" i="11"/>
  <c r="L146" i="11"/>
  <c r="O59" i="11"/>
  <c r="L137" i="11"/>
  <c r="R58" i="11"/>
  <c r="R54" i="11"/>
  <c r="D125" i="11"/>
  <c r="D130" i="11"/>
  <c r="G143" i="11"/>
  <c r="L95" i="11"/>
  <c r="E53" i="11"/>
  <c r="L106" i="11"/>
  <c r="E59" i="11"/>
  <c r="L97" i="11"/>
  <c r="E55" i="11"/>
  <c r="L145" i="11"/>
  <c r="L136" i="11"/>
  <c r="O54" i="11"/>
  <c r="R59" i="11"/>
  <c r="R55" i="11"/>
  <c r="L105" i="11"/>
  <c r="E58" i="11"/>
  <c r="L96" i="11"/>
  <c r="E54" i="11"/>
  <c r="Q106" i="11"/>
  <c r="H59" i="11"/>
  <c r="Q104" i="11"/>
  <c r="H57" i="11"/>
  <c r="Q97" i="11"/>
  <c r="H55" i="11"/>
  <c r="Q95" i="11"/>
  <c r="H53" i="11"/>
  <c r="L144" i="11"/>
  <c r="O57" i="11"/>
  <c r="R60" i="11"/>
  <c r="R56" i="11"/>
  <c r="D170" i="11"/>
  <c r="O55" i="11"/>
  <c r="L104" i="11"/>
  <c r="E57" i="11"/>
  <c r="O130" i="11"/>
  <c r="L147" i="11"/>
  <c r="O60" i="11"/>
  <c r="L138" i="11"/>
  <c r="O56" i="11"/>
  <c r="O170" i="11"/>
  <c r="R57" i="11"/>
  <c r="O135" i="11"/>
  <c r="O143" i="11" s="1"/>
  <c r="R53" i="11"/>
  <c r="R65" i="11"/>
  <c r="R66" i="11"/>
  <c r="R61" i="11"/>
  <c r="R63" i="11"/>
  <c r="R64" i="11"/>
  <c r="R62" i="11"/>
  <c r="O65" i="11"/>
  <c r="O66" i="11"/>
  <c r="L155" i="11"/>
  <c r="O63" i="11"/>
  <c r="L154" i="11"/>
  <c r="O62" i="11"/>
  <c r="L153" i="11"/>
  <c r="O61" i="11"/>
  <c r="L156" i="11"/>
  <c r="O64" i="11"/>
  <c r="L116" i="11"/>
  <c r="E64" i="11"/>
  <c r="L115" i="11"/>
  <c r="E63" i="11"/>
  <c r="E66" i="11"/>
  <c r="L114" i="11"/>
  <c r="E62" i="11"/>
  <c r="E65" i="11"/>
  <c r="L113" i="11"/>
  <c r="E61" i="11"/>
  <c r="H63" i="11"/>
  <c r="H65" i="11"/>
  <c r="O58" i="11"/>
  <c r="H66" i="11"/>
  <c r="H54" i="11"/>
  <c r="G130" i="11"/>
  <c r="H62" i="11"/>
  <c r="D152" i="11"/>
  <c r="J152" i="11" s="1"/>
  <c r="D165" i="11"/>
  <c r="D143" i="11"/>
  <c r="D103" i="11"/>
  <c r="J143" i="11" l="1"/>
  <c r="J170" i="11"/>
  <c r="J130" i="11"/>
  <c r="J103" i="11"/>
  <c r="J112" i="11"/>
  <c r="L170" i="11"/>
  <c r="R170" i="11" s="1"/>
  <c r="L112" i="11"/>
  <c r="J165" i="11"/>
  <c r="L143" i="11"/>
  <c r="R143" i="11" s="1"/>
  <c r="J125" i="11"/>
  <c r="O152" i="11"/>
  <c r="O112" i="11"/>
  <c r="L103" i="11"/>
  <c r="L125" i="11"/>
  <c r="R125" i="11" s="1"/>
  <c r="O165" i="11"/>
  <c r="L152" i="11"/>
  <c r="L130" i="11"/>
  <c r="R130" i="11" s="1"/>
  <c r="O103" i="11"/>
  <c r="L165" i="11"/>
  <c r="T143" i="11" l="1"/>
  <c r="T170" i="11"/>
  <c r="T125" i="11"/>
  <c r="T130" i="11"/>
  <c r="R112" i="11"/>
  <c r="T112" i="11" s="1"/>
  <c r="R103" i="11"/>
  <c r="T103" i="11" s="1"/>
  <c r="R152" i="11"/>
  <c r="T152" i="11" s="1"/>
  <c r="R165" i="11"/>
  <c r="T165" i="11" s="1"/>
</calcChain>
</file>

<file path=xl/sharedStrings.xml><?xml version="1.0" encoding="utf-8"?>
<sst xmlns="http://schemas.openxmlformats.org/spreadsheetml/2006/main" count="275" uniqueCount="131">
  <si>
    <t>OK</t>
  </si>
  <si>
    <t>B</t>
  </si>
  <si>
    <t>C</t>
  </si>
  <si>
    <t>Group1</t>
  </si>
  <si>
    <t xml:space="preserve">    Average</t>
  </si>
  <si>
    <t>Group2</t>
  </si>
  <si>
    <t>Group3</t>
  </si>
  <si>
    <t>Stabilo</t>
  </si>
  <si>
    <t>GROUP 2</t>
  </si>
  <si>
    <t>GROUP 3</t>
  </si>
  <si>
    <t>STAB</t>
  </si>
  <si>
    <t>GROUP 1</t>
  </si>
  <si>
    <t>A</t>
  </si>
  <si>
    <r>
      <t xml:space="preserve">Diff
 </t>
    </r>
    <r>
      <rPr>
        <sz val="10"/>
        <color indexed="8"/>
        <rFont val="VNI-Times"/>
      </rPr>
      <t>Nominal</t>
    </r>
  </si>
  <si>
    <t>RIGHT SIDE   MEASUREMENT</t>
  </si>
  <si>
    <r>
      <t xml:space="preserve">Diff 
</t>
    </r>
    <r>
      <rPr>
        <sz val="10"/>
        <color indexed="8"/>
        <rFont val="VNI-Times"/>
      </rPr>
      <t>actual</t>
    </r>
  </si>
  <si>
    <t>SERIAL NUMBER</t>
  </si>
  <si>
    <t>PILOTE NAME</t>
  </si>
  <si>
    <t>DATE</t>
  </si>
  <si>
    <t>FAIL</t>
  </si>
  <si>
    <t>WARNING</t>
  </si>
  <si>
    <t>millimiter</t>
  </si>
  <si>
    <t>tension</t>
  </si>
  <si>
    <t>trailing edge/2</t>
  </si>
  <si>
    <t>Measured wing</t>
  </si>
  <si>
    <t xml:space="preserve">Original </t>
  </si>
  <si>
    <t>measured</t>
  </si>
  <si>
    <t>right</t>
  </si>
  <si>
    <t>left</t>
  </si>
  <si>
    <t>span  wise</t>
  </si>
  <si>
    <t>MAX</t>
  </si>
  <si>
    <t>MINI</t>
  </si>
  <si>
    <t>Result</t>
  </si>
  <si>
    <t>Canopy dimension verification 11.1</t>
  </si>
  <si>
    <t>Comment</t>
  </si>
  <si>
    <t>Line attachment point verification 11.2</t>
  </si>
  <si>
    <t>BRAND</t>
  </si>
  <si>
    <t>MODEL</t>
  </si>
  <si>
    <t>SIZE</t>
  </si>
  <si>
    <t>Arc test( 11.3.3 absolute line lenght verification)</t>
  </si>
  <si>
    <t>Riser length verification 11.4</t>
  </si>
  <si>
    <t>mm</t>
  </si>
  <si>
    <t>RIGHT SIDE ORIGINAL</t>
  </si>
  <si>
    <t>LEFT SIDE ORIGINAL</t>
  </si>
  <si>
    <t>Plus 2%</t>
  </si>
  <si>
    <t>Minus 2%</t>
  </si>
  <si>
    <t xml:space="preserve">Original wing </t>
  </si>
  <si>
    <t>Attack Angle
 (11.3.1 relative line lenght
  verification )</t>
  </si>
  <si>
    <t>A1</t>
  </si>
  <si>
    <t>AA1</t>
  </si>
  <si>
    <t>B1</t>
  </si>
  <si>
    <t>C1</t>
  </si>
  <si>
    <t>A9</t>
  </si>
  <si>
    <t>AA9</t>
  </si>
  <si>
    <t>B9</t>
  </si>
  <si>
    <t>C9</t>
  </si>
  <si>
    <t xml:space="preserve">C </t>
  </si>
  <si>
    <t>A RIGHT SIDE 
AVERAGE</t>
  </si>
  <si>
    <t>B LEFT SIDE 
AVERAGE</t>
  </si>
  <si>
    <t xml:space="preserve">A Diff </t>
  </si>
  <si>
    <t>A LEFT SIDE 
AVERAGE</t>
  </si>
  <si>
    <t xml:space="preserve">B Diff </t>
  </si>
  <si>
    <t>RIGHT SIDE COMPENSATED</t>
  </si>
  <si>
    <t>LEFT SIDE  COMPENSATED</t>
  </si>
  <si>
    <t xml:space="preserve"> LEFT SIDE MEASUREMENT</t>
  </si>
  <si>
    <t>B RIGHT SIDE 
AVERAGE</t>
  </si>
  <si>
    <t>total
 length</t>
  </si>
  <si>
    <t>total 
length</t>
  </si>
  <si>
    <t>Aa</t>
  </si>
  <si>
    <t>Ab</t>
  </si>
  <si>
    <t>Ba</t>
  </si>
  <si>
    <t>Bb</t>
  </si>
  <si>
    <t xml:space="preserve"> A a</t>
  </si>
  <si>
    <t xml:space="preserve"> Ab</t>
  </si>
  <si>
    <t xml:space="preserve"> Ba</t>
  </si>
  <si>
    <t>Aa:Ab</t>
  </si>
  <si>
    <t>Ba:Bb:C</t>
  </si>
  <si>
    <t>A 17</t>
  </si>
  <si>
    <t>B 17</t>
  </si>
  <si>
    <t>clamp tare</t>
  </si>
  <si>
    <t>REQUEST</t>
  </si>
  <si>
    <t>Fail if more than</t>
  </si>
  <si>
    <t>+/- 10mm</t>
  </si>
  <si>
    <t>+20 mm</t>
  </si>
  <si>
    <t>+/- 5 mm</t>
  </si>
  <si>
    <t>C17</t>
  </si>
  <si>
    <r>
      <t xml:space="preserve">
LEFT Diff
 </t>
    </r>
    <r>
      <rPr>
        <sz val="10"/>
        <color indexed="8"/>
        <rFont val="Calibri"/>
        <family val="2"/>
      </rPr>
      <t>Result</t>
    </r>
  </si>
  <si>
    <t>Plus 1%</t>
  </si>
  <si>
    <t>Minus 1%</t>
  </si>
  <si>
    <t>3 Dan</t>
  </si>
  <si>
    <t>A'</t>
  </si>
  <si>
    <t>calculated  Δt</t>
  </si>
  <si>
    <t>Tension</t>
  </si>
  <si>
    <t>Tolerances</t>
  </si>
  <si>
    <t>Neutral</t>
  </si>
  <si>
    <t>5KG</t>
  </si>
  <si>
    <t>+/-5mm</t>
  </si>
  <si>
    <t>Total speed Range (Δa+Δt)</t>
  </si>
  <si>
    <t>RESULT</t>
  </si>
  <si>
    <t>MANUAL</t>
  </si>
  <si>
    <t>CHECKED</t>
  </si>
  <si>
    <t>Tolerances
 +/-5 mm</t>
  </si>
  <si>
    <t>span 2%; trailing 1%; chord +/-1cm</t>
  </si>
  <si>
    <t>+/- 50 mm on 3 pairs</t>
  </si>
  <si>
    <r>
      <t xml:space="preserve">
RIGHT
Diff
 </t>
    </r>
    <r>
      <rPr>
        <sz val="10"/>
        <color indexed="8"/>
        <rFont val="Calibri"/>
        <family val="2"/>
      </rPr>
      <t>Result</t>
    </r>
  </si>
  <si>
    <t>MEASUREMENT MACHINE 
TARE</t>
  </si>
  <si>
    <t>LAZER
TARE</t>
  </si>
  <si>
    <t>RIB 3                          3 Dan</t>
  </si>
  <si>
    <t>BOOM 10</t>
  </si>
  <si>
    <t>GIN</t>
  </si>
  <si>
    <t>RIB 31                     3 Dan</t>
  </si>
  <si>
    <t>Chord 3</t>
  </si>
  <si>
    <t>top inlet 3</t>
  </si>
  <si>
    <t>bottom inlet 3</t>
  </si>
  <si>
    <t>Chord 31</t>
  </si>
  <si>
    <t>top inlet 31</t>
  </si>
  <si>
    <t>bottom inlet 31</t>
  </si>
  <si>
    <t>RIB 48                  3 Dan</t>
  </si>
  <si>
    <t>Chord stab 48</t>
  </si>
  <si>
    <t>Large</t>
  </si>
  <si>
    <t>Full speed</t>
  </si>
  <si>
    <t>B-A</t>
  </si>
  <si>
    <t xml:space="preserve">RIGHT SIDE MEASUREMENT </t>
  </si>
  <si>
    <t>Checker name</t>
  </si>
  <si>
    <t>Manual data</t>
  </si>
  <si>
    <t>Line number</t>
  </si>
  <si>
    <t>line number</t>
  </si>
  <si>
    <t>C RIGHT SIDE 
AVERAGE</t>
  </si>
  <si>
    <t>Cdiff</t>
  </si>
  <si>
    <t>adjust trailing edge length 6848 mm coming from Aron wing Roldanillo</t>
  </si>
  <si>
    <t>C LEFT SIDE 
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</si>
</sst>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_ ;\-#,##0\ "/>
  </numFmts>
  <fonts count="91">
    <font>
      <sz val="12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indexed="13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VNI-Times"/>
    </font>
    <font>
      <sz val="10"/>
      <color indexed="8"/>
      <name val="VNI-Times"/>
    </font>
    <font>
      <sz val="10"/>
      <color indexed="8"/>
      <name val="Calibri"/>
      <family val="2"/>
    </font>
    <font>
      <sz val="14"/>
      <name val="VNI-Times"/>
    </font>
    <font>
      <b/>
      <sz val="16"/>
      <name val="VNI-Times"/>
    </font>
    <font>
      <b/>
      <sz val="16"/>
      <name val="Arial"/>
      <family val="2"/>
    </font>
    <font>
      <sz val="8"/>
      <name val="Arial"/>
      <family val="2"/>
    </font>
    <font>
      <sz val="8"/>
      <color indexed="8"/>
      <name val="VNI-Times"/>
    </font>
    <font>
      <sz val="12"/>
      <name val="VNI-Times"/>
    </font>
    <font>
      <sz val="12"/>
      <color indexed="8"/>
      <name val="VNI-Times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8"/>
      <name val="Arial"/>
      <family val="2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Cambria"/>
      <family val="1"/>
    </font>
    <font>
      <sz val="11"/>
      <color indexed="8"/>
      <name val="맑은 고딕"/>
      <family val="3"/>
    </font>
    <font>
      <sz val="11"/>
      <color indexed="9"/>
      <name val="맑은 고딕"/>
      <family val="3"/>
    </font>
    <font>
      <b/>
      <sz val="18"/>
      <color indexed="62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</font>
    <font>
      <b/>
      <sz val="18"/>
      <color indexed="62"/>
      <name val="맑은 고딕"/>
      <family val="3"/>
    </font>
  </fonts>
  <fills count="5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2">
    <xf numFmtId="0" fontId="0" fillId="0" borderId="0"/>
    <xf numFmtId="0" fontId="24" fillId="0" borderId="0"/>
    <xf numFmtId="0" fontId="1" fillId="0" borderId="0"/>
    <xf numFmtId="0" fontId="85" fillId="29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85" fillId="29" borderId="0" applyNumberFormat="0" applyBorder="0" applyAlignment="0" applyProtection="0">
      <alignment vertical="center"/>
    </xf>
    <xf numFmtId="0" fontId="85" fillId="35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1" borderId="0" applyNumberFormat="0" applyBorder="0" applyAlignment="0" applyProtection="0"/>
    <xf numFmtId="0" fontId="49" fillId="28" borderId="0" applyNumberFormat="0" applyBorder="0" applyAlignment="0" applyProtection="0"/>
    <xf numFmtId="0" fontId="49" fillId="28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2" borderId="0" applyNumberFormat="0" applyBorder="0" applyAlignment="0" applyProtection="0"/>
    <xf numFmtId="0" fontId="49" fillId="32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49" fillId="31" borderId="0" applyNumberFormat="0" applyBorder="0" applyAlignment="0" applyProtection="0"/>
    <xf numFmtId="0" fontId="49" fillId="31" borderId="0" applyNumberFormat="0" applyBorder="0" applyAlignment="0" applyProtection="0"/>
    <xf numFmtId="0" fontId="67" fillId="28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5" fillId="38" borderId="0" applyNumberFormat="0" applyBorder="0" applyAlignment="0" applyProtection="0">
      <alignment vertical="center"/>
    </xf>
    <xf numFmtId="0" fontId="85" fillId="40" borderId="0" applyNumberFormat="0" applyBorder="0" applyAlignment="0" applyProtection="0">
      <alignment vertical="center"/>
    </xf>
    <xf numFmtId="0" fontId="85" fillId="37" borderId="0" applyNumberFormat="0" applyBorder="0" applyAlignment="0" applyProtection="0">
      <alignment vertical="center"/>
    </xf>
    <xf numFmtId="0" fontId="85" fillId="36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34" borderId="0" applyNumberFormat="0" applyBorder="0" applyAlignment="0" applyProtection="0"/>
    <xf numFmtId="0" fontId="49" fillId="36" borderId="0" applyNumberFormat="0" applyBorder="0" applyAlignment="0" applyProtection="0"/>
    <xf numFmtId="0" fontId="49" fillId="41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39" borderId="0" applyNumberFormat="0" applyBorder="0" applyAlignment="0" applyProtection="0"/>
    <xf numFmtId="0" fontId="49" fillId="34" borderId="0" applyNumberFormat="0" applyBorder="0" applyAlignment="0" applyProtection="0"/>
    <xf numFmtId="0" fontId="49" fillId="34" borderId="0" applyNumberFormat="0" applyBorder="0" applyAlignment="0" applyProtection="0"/>
    <xf numFmtId="0" fontId="49" fillId="36" borderId="0" applyNumberFormat="0" applyBorder="0" applyAlignment="0" applyProtection="0"/>
    <xf numFmtId="0" fontId="49" fillId="36" borderId="0" applyNumberFormat="0" applyBorder="0" applyAlignment="0" applyProtection="0"/>
    <xf numFmtId="0" fontId="49" fillId="41" borderId="0" applyNumberFormat="0" applyBorder="0" applyAlignment="0" applyProtection="0"/>
    <xf numFmtId="0" fontId="49" fillId="41" borderId="0" applyNumberFormat="0" applyBorder="0" applyAlignment="0" applyProtection="0"/>
    <xf numFmtId="0" fontId="67" fillId="36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86" fillId="43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6" fillId="40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43" borderId="0" applyNumberFormat="0" applyBorder="0" applyAlignment="0" applyProtection="0">
      <alignment vertical="center"/>
    </xf>
    <xf numFmtId="0" fontId="86" fillId="31" borderId="0" applyNumberFormat="0" applyBorder="0" applyAlignment="0" applyProtection="0">
      <alignment vertical="center"/>
    </xf>
    <xf numFmtId="0" fontId="64" fillId="42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4" borderId="0" applyNumberFormat="0" applyBorder="0" applyAlignment="0" applyProtection="0"/>
    <xf numFmtId="0" fontId="64" fillId="43" borderId="0" applyNumberFormat="0" applyBorder="0" applyAlignment="0" applyProtection="0"/>
    <xf numFmtId="0" fontId="64" fillId="45" borderId="0" applyNumberFormat="0" applyBorder="0" applyAlignment="0" applyProtection="0"/>
    <xf numFmtId="0" fontId="68" fillId="42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64" fillId="44" borderId="0" applyNumberFormat="0" applyBorder="0" applyAlignment="0" applyProtection="0"/>
    <xf numFmtId="0" fontId="64" fillId="43" borderId="0" applyNumberFormat="0" applyBorder="0" applyAlignment="0" applyProtection="0"/>
    <xf numFmtId="0" fontId="64" fillId="49" borderId="0" applyNumberFormat="0" applyBorder="0" applyAlignment="0" applyProtection="0"/>
    <xf numFmtId="0" fontId="48" fillId="22" borderId="0" applyNumberFormat="0" applyBorder="0" applyAlignment="0" applyProtection="0"/>
    <xf numFmtId="0" fontId="64" fillId="46" borderId="0" applyNumberFormat="0" applyBorder="0" applyAlignment="0" applyProtection="0"/>
    <xf numFmtId="0" fontId="48" fillId="23" borderId="0" applyNumberFormat="0" applyBorder="0" applyAlignment="0" applyProtection="0"/>
    <xf numFmtId="0" fontId="64" fillId="47" borderId="0" applyNumberFormat="0" applyBorder="0" applyAlignment="0" applyProtection="0"/>
    <xf numFmtId="0" fontId="48" fillId="24" borderId="0" applyNumberFormat="0" applyBorder="0" applyAlignment="0" applyProtection="0"/>
    <xf numFmtId="0" fontId="64" fillId="48" borderId="0" applyNumberFormat="0" applyBorder="0" applyAlignment="0" applyProtection="0"/>
    <xf numFmtId="0" fontId="48" fillId="25" borderId="0" applyNumberFormat="0" applyBorder="0" applyAlignment="0" applyProtection="0"/>
    <xf numFmtId="0" fontId="64" fillId="44" borderId="0" applyNumberFormat="0" applyBorder="0" applyAlignment="0" applyProtection="0"/>
    <xf numFmtId="0" fontId="48" fillId="26" borderId="0" applyNumberFormat="0" applyBorder="0" applyAlignment="0" applyProtection="0"/>
    <xf numFmtId="0" fontId="64" fillId="43" borderId="0" applyNumberFormat="0" applyBorder="0" applyAlignment="0" applyProtection="0"/>
    <xf numFmtId="0" fontId="48" fillId="27" borderId="0" applyNumberFormat="0" applyBorder="0" applyAlignment="0" applyProtection="0"/>
    <xf numFmtId="0" fontId="64" fillId="49" borderId="0" applyNumberFormat="0" applyBorder="0" applyAlignment="0" applyProtection="0"/>
    <xf numFmtId="0" fontId="57" fillId="37" borderId="70" applyNumberFormat="0" applyAlignment="0" applyProtection="0"/>
    <xf numFmtId="0" fontId="61" fillId="0" borderId="0" applyNumberFormat="0" applyFill="0" applyBorder="0" applyAlignment="0" applyProtection="0"/>
    <xf numFmtId="0" fontId="58" fillId="37" borderId="71" applyNumberFormat="0" applyAlignment="0" applyProtection="0"/>
    <xf numFmtId="0" fontId="59" fillId="0" borderId="72" applyNumberFormat="0" applyFill="0" applyAlignment="0" applyProtection="0"/>
    <xf numFmtId="0" fontId="66" fillId="33" borderId="73" applyNumberFormat="0" applyFont="0" applyAlignment="0" applyProtection="0"/>
    <xf numFmtId="0" fontId="56" fillId="31" borderId="71" applyNumberFormat="0" applyAlignment="0" applyProtection="0"/>
    <xf numFmtId="0" fontId="63" fillId="0" borderId="74" applyNumberFormat="0" applyFill="0" applyAlignment="0" applyProtection="0"/>
    <xf numFmtId="0" fontId="62" fillId="0" borderId="0" applyNumberFormat="0" applyFill="0" applyBorder="0" applyAlignment="0" applyProtection="0"/>
    <xf numFmtId="0" fontId="53" fillId="32" borderId="0" applyNumberFormat="0" applyBorder="0" applyAlignment="0" applyProtection="0"/>
    <xf numFmtId="0" fontId="89" fillId="33" borderId="73" applyNumberFormat="0" applyFont="0" applyAlignment="0" applyProtection="0">
      <alignment vertical="center"/>
    </xf>
    <xf numFmtId="0" fontId="54" fillId="30" borderId="0" applyNumberFormat="0" applyBorder="0" applyAlignment="0" applyProtection="0"/>
    <xf numFmtId="43" fontId="4" fillId="0" borderId="0" applyFont="0" applyFill="0" applyBorder="0" applyAlignment="0" applyProtection="0"/>
    <xf numFmtId="0" fontId="55" fillId="40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1" fillId="21" borderId="69" applyNumberFormat="0" applyFont="0" applyAlignment="0" applyProtection="0"/>
    <xf numFmtId="0" fontId="49" fillId="33" borderId="73" applyNumberFormat="0" applyFont="0" applyAlignment="0" applyProtection="0"/>
    <xf numFmtId="0" fontId="49" fillId="33" borderId="73" applyNumberFormat="0" applyFont="0" applyAlignment="0" applyProtection="0"/>
    <xf numFmtId="0" fontId="44" fillId="19" borderId="0" applyNumberFormat="0" applyBorder="0" applyAlignment="0" applyProtection="0"/>
    <xf numFmtId="0" fontId="54" fillId="30" borderId="0" applyNumberFormat="0" applyBorder="0" applyAlignment="0" applyProtection="0"/>
    <xf numFmtId="0" fontId="3" fillId="0" borderId="0"/>
    <xf numFmtId="0" fontId="65" fillId="0" borderId="0"/>
    <xf numFmtId="0" fontId="66" fillId="0" borderId="0"/>
    <xf numFmtId="0" fontId="90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/>
    <xf numFmtId="0" fontId="50" fillId="0" borderId="75" applyNumberFormat="0" applyFill="0" applyAlignment="0" applyProtection="0"/>
    <xf numFmtId="0" fontId="51" fillId="0" borderId="76" applyNumberFormat="0" applyFill="0" applyAlignment="0" applyProtection="0"/>
    <xf numFmtId="0" fontId="52" fillId="0" borderId="77" applyNumberFormat="0" applyFill="0" applyAlignment="0" applyProtection="0"/>
    <xf numFmtId="0" fontId="5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64" applyNumberFormat="0" applyFill="0" applyAlignment="0" applyProtection="0"/>
    <xf numFmtId="0" fontId="50" fillId="0" borderId="75" applyNumberFormat="0" applyFill="0" applyAlignment="0" applyProtection="0"/>
    <xf numFmtId="0" fontId="42" fillId="0" borderId="65" applyNumberFormat="0" applyFill="0" applyAlignment="0" applyProtection="0"/>
    <xf numFmtId="0" fontId="51" fillId="0" borderId="76" applyNumberFormat="0" applyFill="0" applyAlignment="0" applyProtection="0"/>
    <xf numFmtId="0" fontId="43" fillId="0" borderId="66" applyNumberFormat="0" applyFill="0" applyAlignment="0" applyProtection="0"/>
    <xf numFmtId="0" fontId="52" fillId="0" borderId="77" applyNumberFormat="0" applyFill="0" applyAlignment="0" applyProtection="0"/>
    <xf numFmtId="0" fontId="4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60" fillId="50" borderId="78" applyNumberFormat="0" applyAlignment="0" applyProtection="0"/>
    <xf numFmtId="0" fontId="45" fillId="0" borderId="67" applyNumberFormat="0" applyFill="0" applyAlignment="0" applyProtection="0"/>
    <xf numFmtId="0" fontId="59" fillId="0" borderId="72" applyNumberFormat="0" applyFill="0" applyAlignment="0" applyProtection="0"/>
    <xf numFmtId="0" fontId="4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0" borderId="68" applyNumberFormat="0" applyAlignment="0" applyProtection="0"/>
    <xf numFmtId="0" fontId="60" fillId="50" borderId="78" applyNumberFormat="0" applyAlignment="0" applyProtection="0"/>
    <xf numFmtId="0" fontId="68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68" fillId="48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37" borderId="71" applyNumberFormat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66" fillId="33" borderId="73" applyNumberFormat="0" applyFont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50" borderId="78" applyNumberFormat="0" applyAlignment="0" applyProtection="0">
      <alignment vertical="center"/>
    </xf>
    <xf numFmtId="0" fontId="75" fillId="0" borderId="72" applyNumberFormat="0" applyFill="0" applyAlignment="0" applyProtection="0">
      <alignment vertical="center"/>
    </xf>
    <xf numFmtId="0" fontId="76" fillId="0" borderId="74" applyNumberFormat="0" applyFill="0" applyAlignment="0" applyProtection="0">
      <alignment vertical="center"/>
    </xf>
    <xf numFmtId="0" fontId="77" fillId="31" borderId="7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75" applyNumberFormat="0" applyFill="0" applyAlignment="0" applyProtection="0">
      <alignment vertical="center"/>
    </xf>
    <xf numFmtId="0" fontId="80" fillId="0" borderId="76" applyNumberFormat="0" applyFill="0" applyAlignment="0" applyProtection="0">
      <alignment vertical="center"/>
    </xf>
    <xf numFmtId="0" fontId="81" fillId="0" borderId="77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3" fillId="37" borderId="70" applyNumberFormat="0" applyAlignment="0" applyProtection="0">
      <alignment vertical="center"/>
    </xf>
    <xf numFmtId="0" fontId="88" fillId="0" borderId="0">
      <alignment vertical="center"/>
    </xf>
    <xf numFmtId="0" fontId="67" fillId="0" borderId="0">
      <alignment vertical="center"/>
    </xf>
  </cellStyleXfs>
  <cellXfs count="535">
    <xf numFmtId="0" fontId="0" fillId="0" borderId="0" xfId="0"/>
    <xf numFmtId="0" fontId="0" fillId="0" borderId="0" xfId="0" applyBorder="1"/>
    <xf numFmtId="0" fontId="0" fillId="0" borderId="0" xfId="0" applyFill="1"/>
    <xf numFmtId="0" fontId="9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" fontId="4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2" xfId="0" applyFont="1" applyFill="1" applyBorder="1"/>
    <xf numFmtId="0" fontId="0" fillId="0" borderId="3" xfId="0" applyBorder="1"/>
    <xf numFmtId="0" fontId="0" fillId="0" borderId="4" xfId="0" applyBorder="1"/>
    <xf numFmtId="0" fontId="4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Fill="1" applyBorder="1"/>
    <xf numFmtId="0" fontId="0" fillId="0" borderId="5" xfId="0" applyBorder="1"/>
    <xf numFmtId="0" fontId="0" fillId="0" borderId="5" xfId="0" applyFill="1" applyBorder="1"/>
    <xf numFmtId="0" fontId="4" fillId="0" borderId="5" xfId="0" applyFont="1" applyFill="1" applyBorder="1"/>
    <xf numFmtId="0" fontId="8" fillId="0" borderId="0" xfId="0" applyFont="1" applyFill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7" xfId="0" applyFont="1" applyFill="1" applyBorder="1"/>
    <xf numFmtId="1" fontId="18" fillId="2" borderId="8" xfId="0" applyNumberFormat="1" applyFont="1" applyFill="1" applyBorder="1" applyAlignment="1">
      <alignment horizontal="center"/>
    </xf>
    <xf numFmtId="0" fontId="23" fillId="0" borderId="8" xfId="0" applyFont="1" applyBorder="1"/>
    <xf numFmtId="0" fontId="4" fillId="0" borderId="0" xfId="0" applyFont="1" applyFill="1" applyBorder="1" applyAlignment="1"/>
    <xf numFmtId="0" fontId="4" fillId="3" borderId="8" xfId="0" applyFont="1" applyFill="1" applyBorder="1"/>
    <xf numFmtId="0" fontId="4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textRotation="90"/>
    </xf>
    <xf numFmtId="0" fontId="12" fillId="0" borderId="0" xfId="0" applyFont="1" applyFill="1" applyBorder="1"/>
    <xf numFmtId="1" fontId="0" fillId="0" borderId="0" xfId="0" applyNumberFormat="1" applyBorder="1"/>
    <xf numFmtId="0" fontId="0" fillId="0" borderId="0" xfId="0" applyBorder="1" applyAlignment="1"/>
    <xf numFmtId="0" fontId="4" fillId="4" borderId="0" xfId="0" applyFont="1" applyFill="1" applyBorder="1"/>
    <xf numFmtId="0" fontId="4" fillId="5" borderId="0" xfId="0" applyFont="1" applyFill="1" applyBorder="1"/>
    <xf numFmtId="0" fontId="4" fillId="6" borderId="0" xfId="0" applyFont="1" applyFill="1" applyBorder="1"/>
    <xf numFmtId="0" fontId="4" fillId="0" borderId="8" xfId="0" applyFont="1" applyBorder="1"/>
    <xf numFmtId="0" fontId="4" fillId="0" borderId="12" xfId="0" applyFont="1" applyFill="1" applyBorder="1"/>
    <xf numFmtId="0" fontId="4" fillId="0" borderId="11" xfId="0" applyFont="1" applyFill="1" applyBorder="1"/>
    <xf numFmtId="0" fontId="4" fillId="0" borderId="13" xfId="0" applyFont="1" applyBorder="1"/>
    <xf numFmtId="0" fontId="4" fillId="0" borderId="14" xfId="0" applyFont="1" applyBorder="1"/>
    <xf numFmtId="0" fontId="4" fillId="0" borderId="18" xfId="0" applyFont="1" applyBorder="1"/>
    <xf numFmtId="0" fontId="6" fillId="0" borderId="0" xfId="0" applyFont="1" applyBorder="1"/>
    <xf numFmtId="0" fontId="6" fillId="0" borderId="14" xfId="0" applyFont="1" applyBorder="1"/>
    <xf numFmtId="0" fontId="26" fillId="0" borderId="0" xfId="0" applyFont="1" applyBorder="1" applyAlignment="1"/>
    <xf numFmtId="0" fontId="0" fillId="0" borderId="0" xfId="0" applyNumberFormat="1" applyFill="1" applyBorder="1"/>
    <xf numFmtId="10" fontId="0" fillId="0" borderId="0" xfId="0" applyNumberFormat="1" applyBorder="1"/>
    <xf numFmtId="0" fontId="4" fillId="0" borderId="9" xfId="0" applyFont="1" applyBorder="1"/>
    <xf numFmtId="0" fontId="27" fillId="0" borderId="0" xfId="0" applyFont="1"/>
    <xf numFmtId="0" fontId="4" fillId="7" borderId="0" xfId="0" applyFont="1" applyFill="1"/>
    <xf numFmtId="0" fontId="4" fillId="0" borderId="15" xfId="0" applyFont="1" applyBorder="1"/>
    <xf numFmtId="0" fontId="0" fillId="0" borderId="25" xfId="0" applyBorder="1"/>
    <xf numFmtId="0" fontId="0" fillId="0" borderId="26" xfId="0" applyBorder="1"/>
    <xf numFmtId="0" fontId="0" fillId="0" borderId="14" xfId="0" applyBorder="1"/>
    <xf numFmtId="0" fontId="2" fillId="0" borderId="24" xfId="0" applyFont="1" applyBorder="1" applyAlignment="1"/>
    <xf numFmtId="0" fontId="0" fillId="4" borderId="5" xfId="0" applyFill="1" applyBorder="1"/>
    <xf numFmtId="0" fontId="0" fillId="4" borderId="12" xfId="0" applyFill="1" applyBorder="1"/>
    <xf numFmtId="1" fontId="18" fillId="9" borderId="8" xfId="0" applyNumberFormat="1" applyFont="1" applyFill="1" applyBorder="1" applyAlignment="1">
      <alignment horizontal="center"/>
    </xf>
    <xf numFmtId="0" fontId="0" fillId="10" borderId="5" xfId="0" applyFill="1" applyBorder="1"/>
    <xf numFmtId="0" fontId="0" fillId="0" borderId="16" xfId="0" applyBorder="1"/>
    <xf numFmtId="0" fontId="4" fillId="0" borderId="23" xfId="0" applyFont="1" applyBorder="1"/>
    <xf numFmtId="0" fontId="0" fillId="0" borderId="32" xfId="0" applyNumberFormat="1" applyBorder="1"/>
    <xf numFmtId="0" fontId="0" fillId="0" borderId="31" xfId="0" applyNumberFormat="1" applyBorder="1"/>
    <xf numFmtId="0" fontId="0" fillId="0" borderId="33" xfId="0" applyBorder="1"/>
    <xf numFmtId="0" fontId="0" fillId="0" borderId="34" xfId="0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4" fillId="0" borderId="16" xfId="0" applyFont="1" applyBorder="1"/>
    <xf numFmtId="0" fontId="0" fillId="0" borderId="37" xfId="0" applyNumberFormat="1" applyBorder="1"/>
    <xf numFmtId="0" fontId="0" fillId="0" borderId="27" xfId="0" applyNumberFormat="1" applyBorder="1"/>
    <xf numFmtId="0" fontId="28" fillId="0" borderId="24" xfId="0" applyFont="1" applyBorder="1" applyAlignment="1"/>
    <xf numFmtId="0" fontId="28" fillId="0" borderId="8" xfId="0" applyFont="1" applyBorder="1" applyAlignment="1"/>
    <xf numFmtId="0" fontId="5" fillId="0" borderId="0" xfId="0" applyFont="1" applyFill="1" applyBorder="1"/>
    <xf numFmtId="0" fontId="4" fillId="0" borderId="0" xfId="0" applyFont="1" applyFill="1" applyBorder="1" applyAlignment="1">
      <alignment textRotation="90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/>
    </xf>
    <xf numFmtId="0" fontId="4" fillId="0" borderId="36" xfId="0" applyFont="1" applyBorder="1"/>
    <xf numFmtId="0" fontId="9" fillId="0" borderId="0" xfId="0" applyFont="1" applyBorder="1" applyAlignment="1"/>
    <xf numFmtId="0" fontId="0" fillId="11" borderId="5" xfId="0" applyFill="1" applyBorder="1"/>
    <xf numFmtId="1" fontId="2" fillId="0" borderId="0" xfId="0" applyNumberFormat="1" applyFont="1" applyFill="1" applyBorder="1" applyAlignment="1">
      <alignment horizontal="center"/>
    </xf>
    <xf numFmtId="0" fontId="4" fillId="7" borderId="15" xfId="0" applyFont="1" applyFill="1" applyBorder="1" applyAlignment="1">
      <alignment wrapText="1"/>
    </xf>
    <xf numFmtId="0" fontId="4" fillId="10" borderId="17" xfId="0" applyFont="1" applyFill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7" borderId="13" xfId="0" applyFont="1" applyFill="1" applyBorder="1"/>
    <xf numFmtId="0" fontId="4" fillId="7" borderId="15" xfId="0" applyFont="1" applyFill="1" applyBorder="1"/>
    <xf numFmtId="0" fontId="4" fillId="11" borderId="17" xfId="0" applyFont="1" applyFill="1" applyBorder="1"/>
    <xf numFmtId="0" fontId="4" fillId="0" borderId="27" xfId="0" applyFont="1" applyBorder="1"/>
    <xf numFmtId="0" fontId="5" fillId="0" borderId="3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Border="1" applyAlignment="1"/>
    <xf numFmtId="0" fontId="4" fillId="0" borderId="22" xfId="0" applyFont="1" applyFill="1" applyBorder="1"/>
    <xf numFmtId="0" fontId="4" fillId="0" borderId="40" xfId="0" applyFont="1" applyFill="1" applyBorder="1"/>
    <xf numFmtId="0" fontId="4" fillId="0" borderId="41" xfId="0" applyFont="1" applyFill="1" applyBorder="1"/>
    <xf numFmtId="0" fontId="2" fillId="0" borderId="0" xfId="0" applyFont="1" applyBorder="1"/>
    <xf numFmtId="0" fontId="21" fillId="0" borderId="0" xfId="0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23" fillId="0" borderId="0" xfId="0" applyFont="1" applyFill="1" applyBorder="1"/>
    <xf numFmtId="3" fontId="6" fillId="0" borderId="0" xfId="0" applyNumberFormat="1" applyFont="1" applyFill="1" applyBorder="1"/>
    <xf numFmtId="1" fontId="17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1" fillId="0" borderId="13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29" xfId="0" applyFont="1" applyFill="1" applyBorder="1" applyAlignment="1">
      <alignment horizontal="center"/>
    </xf>
    <xf numFmtId="0" fontId="6" fillId="7" borderId="20" xfId="0" applyFont="1" applyFill="1" applyBorder="1"/>
    <xf numFmtId="0" fontId="0" fillId="0" borderId="12" xfId="0" applyBorder="1"/>
    <xf numFmtId="0" fontId="4" fillId="0" borderId="23" xfId="0" applyFont="1" applyFill="1" applyBorder="1"/>
    <xf numFmtId="0" fontId="4" fillId="0" borderId="29" xfId="0" applyFont="1" applyFill="1" applyBorder="1"/>
    <xf numFmtId="1" fontId="18" fillId="2" borderId="42" xfId="0" applyNumberFormat="1" applyFont="1" applyFill="1" applyBorder="1" applyAlignment="1">
      <alignment horizontal="center"/>
    </xf>
    <xf numFmtId="0" fontId="0" fillId="0" borderId="18" xfId="0" applyBorder="1"/>
    <xf numFmtId="0" fontId="21" fillId="0" borderId="43" xfId="0" applyFont="1" applyFill="1" applyBorder="1" applyAlignment="1">
      <alignment horizontal="center"/>
    </xf>
    <xf numFmtId="0" fontId="4" fillId="7" borderId="20" xfId="0" applyFont="1" applyFill="1" applyBorder="1"/>
    <xf numFmtId="1" fontId="4" fillId="0" borderId="20" xfId="0" applyNumberFormat="1" applyFont="1" applyFill="1" applyBorder="1" applyAlignment="1">
      <alignment horizontal="center"/>
    </xf>
    <xf numFmtId="0" fontId="4" fillId="0" borderId="12" xfId="0" applyFont="1" applyBorder="1"/>
    <xf numFmtId="0" fontId="0" fillId="0" borderId="29" xfId="0" applyBorder="1"/>
    <xf numFmtId="0" fontId="4" fillId="0" borderId="44" xfId="0" applyFont="1" applyFill="1" applyBorder="1" applyAlignment="1"/>
    <xf numFmtId="0" fontId="4" fillId="0" borderId="44" xfId="0" applyFont="1" applyFill="1" applyBorder="1"/>
    <xf numFmtId="0" fontId="22" fillId="0" borderId="44" xfId="0" applyFont="1" applyFill="1" applyBorder="1"/>
    <xf numFmtId="0" fontId="4" fillId="0" borderId="44" xfId="0" applyFont="1" applyFill="1" applyBorder="1" applyAlignment="1">
      <alignment horizontal="center"/>
    </xf>
    <xf numFmtId="1" fontId="18" fillId="0" borderId="44" xfId="0" applyNumberFormat="1" applyFont="1" applyFill="1" applyBorder="1" applyAlignment="1">
      <alignment horizontal="center"/>
    </xf>
    <xf numFmtId="1" fontId="2" fillId="0" borderId="44" xfId="0" applyNumberFormat="1" applyFont="1" applyFill="1" applyBorder="1" applyAlignment="1">
      <alignment horizontal="center"/>
    </xf>
    <xf numFmtId="0" fontId="0" fillId="0" borderId="45" xfId="0" applyBorder="1"/>
    <xf numFmtId="0" fontId="4" fillId="0" borderId="46" xfId="0" applyFont="1" applyBorder="1"/>
    <xf numFmtId="0" fontId="4" fillId="0" borderId="4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4" fillId="0" borderId="29" xfId="0" applyFont="1" applyBorder="1"/>
    <xf numFmtId="1" fontId="4" fillId="0" borderId="12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4" fillId="0" borderId="48" xfId="0" applyFont="1" applyFill="1" applyBorder="1"/>
    <xf numFmtId="0" fontId="4" fillId="0" borderId="17" xfId="0" applyFont="1" applyFill="1" applyBorder="1"/>
    <xf numFmtId="1" fontId="18" fillId="2" borderId="36" xfId="0" applyNumberFormat="1" applyFont="1" applyFill="1" applyBorder="1" applyAlignment="1">
      <alignment horizontal="center"/>
    </xf>
    <xf numFmtId="0" fontId="22" fillId="0" borderId="36" xfId="0" applyFont="1" applyFill="1" applyBorder="1"/>
    <xf numFmtId="0" fontId="4" fillId="0" borderId="42" xfId="0" applyFont="1" applyFill="1" applyBorder="1"/>
    <xf numFmtId="0" fontId="4" fillId="0" borderId="49" xfId="0" applyFont="1" applyFill="1" applyBorder="1"/>
    <xf numFmtId="0" fontId="21" fillId="0" borderId="49" xfId="0" applyFont="1" applyFill="1" applyBorder="1" applyAlignment="1">
      <alignment horizontal="center"/>
    </xf>
    <xf numFmtId="0" fontId="0" fillId="0" borderId="22" xfId="0" applyFill="1" applyBorder="1"/>
    <xf numFmtId="0" fontId="2" fillId="9" borderId="36" xfId="0" applyFont="1" applyFill="1" applyBorder="1"/>
    <xf numFmtId="1" fontId="4" fillId="0" borderId="44" xfId="0" applyNumberFormat="1" applyFont="1" applyFill="1" applyBorder="1"/>
    <xf numFmtId="0" fontId="2" fillId="2" borderId="48" xfId="0" applyFont="1" applyFill="1" applyBorder="1"/>
    <xf numFmtId="0" fontId="2" fillId="10" borderId="8" xfId="0" applyFont="1" applyFill="1" applyBorder="1" applyAlignment="1">
      <alignment horizontal="center" wrapText="1"/>
    </xf>
    <xf numFmtId="0" fontId="2" fillId="12" borderId="8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0" fontId="13" fillId="9" borderId="24" xfId="0" applyFont="1" applyFill="1" applyBorder="1" applyAlignment="1">
      <alignment horizontal="center" wrapText="1"/>
    </xf>
    <xf numFmtId="0" fontId="4" fillId="12" borderId="8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0" fillId="0" borderId="40" xfId="0" applyFill="1" applyBorder="1"/>
    <xf numFmtId="0" fontId="20" fillId="0" borderId="48" xfId="0" applyFont="1" applyBorder="1"/>
    <xf numFmtId="0" fontId="19" fillId="0" borderId="48" xfId="0" applyFont="1" applyBorder="1" applyAlignment="1">
      <alignment horizontal="center"/>
    </xf>
    <xf numFmtId="0" fontId="4" fillId="0" borderId="48" xfId="0" applyFont="1" applyBorder="1"/>
    <xf numFmtId="0" fontId="0" fillId="3" borderId="8" xfId="0" applyFill="1" applyBorder="1"/>
    <xf numFmtId="0" fontId="29" fillId="3" borderId="36" xfId="0" applyFont="1" applyFill="1" applyBorder="1" applyAlignment="1">
      <alignment wrapText="1"/>
    </xf>
    <xf numFmtId="1" fontId="18" fillId="4" borderId="8" xfId="0" applyNumberFormat="1" applyFont="1" applyFill="1" applyBorder="1" applyAlignment="1">
      <alignment horizontal="center"/>
    </xf>
    <xf numFmtId="0" fontId="0" fillId="0" borderId="36" xfId="0" applyBorder="1"/>
    <xf numFmtId="0" fontId="0" fillId="0" borderId="44" xfId="0" applyBorder="1"/>
    <xf numFmtId="0" fontId="30" fillId="0" borderId="44" xfId="0" applyFont="1" applyBorder="1"/>
    <xf numFmtId="0" fontId="6" fillId="11" borderId="20" xfId="0" applyFont="1" applyFill="1" applyBorder="1"/>
    <xf numFmtId="0" fontId="4" fillId="11" borderId="21" xfId="0" applyFont="1" applyFill="1" applyBorder="1"/>
    <xf numFmtId="0" fontId="0" fillId="11" borderId="41" xfId="0" applyFill="1" applyBorder="1"/>
    <xf numFmtId="0" fontId="6" fillId="11" borderId="15" xfId="0" applyFont="1" applyFill="1" applyBorder="1"/>
    <xf numFmtId="0" fontId="6" fillId="0" borderId="13" xfId="0" applyFont="1" applyFill="1" applyBorder="1"/>
    <xf numFmtId="0" fontId="6" fillId="0" borderId="14" xfId="0" applyFont="1" applyFill="1" applyBorder="1"/>
    <xf numFmtId="0" fontId="6" fillId="0" borderId="41" xfId="0" applyFont="1" applyFill="1" applyBorder="1"/>
    <xf numFmtId="0" fontId="6" fillId="0" borderId="22" xfId="0" applyFont="1" applyFill="1" applyBorder="1"/>
    <xf numFmtId="1" fontId="4" fillId="11" borderId="15" xfId="0" applyNumberFormat="1" applyFont="1" applyFill="1" applyBorder="1" applyAlignment="1">
      <alignment horizontal="center"/>
    </xf>
    <xf numFmtId="0" fontId="4" fillId="0" borderId="13" xfId="0" applyFont="1" applyFill="1" applyBorder="1"/>
    <xf numFmtId="1" fontId="4" fillId="7" borderId="20" xfId="0" applyNumberFormat="1" applyFont="1" applyFill="1" applyBorder="1" applyAlignment="1">
      <alignment horizontal="center"/>
    </xf>
    <xf numFmtId="0" fontId="4" fillId="0" borderId="14" xfId="0" applyFont="1" applyFill="1" applyBorder="1"/>
    <xf numFmtId="0" fontId="4" fillId="0" borderId="43" xfId="0" applyFont="1" applyFill="1" applyBorder="1"/>
    <xf numFmtId="0" fontId="0" fillId="4" borderId="17" xfId="0" applyFill="1" applyBorder="1"/>
    <xf numFmtId="0" fontId="0" fillId="4" borderId="11" xfId="0" applyFill="1" applyBorder="1"/>
    <xf numFmtId="0" fontId="4" fillId="0" borderId="20" xfId="0" applyFont="1" applyFill="1" applyBorder="1"/>
    <xf numFmtId="0" fontId="6" fillId="0" borderId="20" xfId="0" applyFont="1" applyFill="1" applyBorder="1"/>
    <xf numFmtId="0" fontId="4" fillId="11" borderId="15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3" fontId="4" fillId="0" borderId="13" xfId="0" applyNumberFormat="1" applyFont="1" applyFill="1" applyBorder="1"/>
    <xf numFmtId="3" fontId="4" fillId="0" borderId="14" xfId="0" applyNumberFormat="1" applyFont="1" applyFill="1" applyBorder="1"/>
    <xf numFmtId="0" fontId="4" fillId="0" borderId="29" xfId="0" applyFont="1" applyFill="1" applyBorder="1" applyAlignment="1">
      <alignment horizontal="center"/>
    </xf>
    <xf numFmtId="0" fontId="6" fillId="0" borderId="15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2" xfId="0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4" borderId="9" xfId="0" applyNumberFormat="1" applyFont="1" applyFill="1" applyBorder="1"/>
    <xf numFmtId="0" fontId="0" fillId="0" borderId="0" xfId="0" applyFill="1" applyBorder="1" applyAlignment="1"/>
    <xf numFmtId="0" fontId="0" fillId="0" borderId="34" xfId="0" applyBorder="1"/>
    <xf numFmtId="0" fontId="2" fillId="0" borderId="36" xfId="0" applyFont="1" applyBorder="1"/>
    <xf numFmtId="0" fontId="35" fillId="0" borderId="0" xfId="0" applyFont="1" applyAlignment="1">
      <alignment vertical="center"/>
    </xf>
    <xf numFmtId="0" fontId="3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36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49" fontId="35" fillId="0" borderId="5" xfId="0" applyNumberFormat="1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8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0" fontId="35" fillId="7" borderId="5" xfId="0" applyFont="1" applyFill="1" applyBorder="1" applyAlignment="1">
      <alignment vertical="center"/>
    </xf>
    <xf numFmtId="0" fontId="35" fillId="7" borderId="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/>
    </xf>
    <xf numFmtId="49" fontId="35" fillId="0" borderId="0" xfId="0" applyNumberFormat="1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4" fillId="0" borderId="0" xfId="0" applyFont="1" applyFill="1"/>
    <xf numFmtId="0" fontId="4" fillId="11" borderId="8" xfId="0" applyFont="1" applyFill="1" applyBorder="1" applyAlignment="1">
      <alignment wrapText="1"/>
    </xf>
    <xf numFmtId="0" fontId="0" fillId="0" borderId="13" xfId="0" applyFill="1" applyBorder="1"/>
    <xf numFmtId="0" fontId="5" fillId="0" borderId="50" xfId="0" applyFont="1" applyBorder="1"/>
    <xf numFmtId="0" fontId="0" fillId="0" borderId="43" xfId="0" applyFill="1" applyBorder="1"/>
    <xf numFmtId="0" fontId="0" fillId="0" borderId="7" xfId="0" applyFill="1" applyBorder="1"/>
    <xf numFmtId="0" fontId="0" fillId="0" borderId="49" xfId="0" applyFill="1" applyBorder="1"/>
    <xf numFmtId="0" fontId="4" fillId="0" borderId="5" xfId="0" applyFont="1" applyFill="1" applyBorder="1" applyAlignment="1">
      <alignment textRotation="90"/>
    </xf>
    <xf numFmtId="0" fontId="4" fillId="0" borderId="5" xfId="0" applyFont="1" applyFill="1" applyBorder="1" applyAlignment="1">
      <alignment textRotation="90" wrapText="1"/>
    </xf>
    <xf numFmtId="0" fontId="4" fillId="8" borderId="25" xfId="0" applyFont="1" applyFill="1" applyBorder="1" applyAlignment="1">
      <alignment vertical="center" wrapText="1"/>
    </xf>
    <xf numFmtId="0" fontId="4" fillId="8" borderId="33" xfId="0" applyFont="1" applyFill="1" applyBorder="1" applyAlignment="1">
      <alignment vertical="center" wrapText="1"/>
    </xf>
    <xf numFmtId="0" fontId="4" fillId="8" borderId="26" xfId="0" applyFont="1" applyFill="1" applyBorder="1" applyAlignment="1">
      <alignment vertical="center" wrapText="1"/>
    </xf>
    <xf numFmtId="0" fontId="0" fillId="0" borderId="17" xfId="0" applyFill="1" applyBorder="1"/>
    <xf numFmtId="0" fontId="4" fillId="0" borderId="13" xfId="0" applyFont="1" applyFill="1" applyBorder="1" applyAlignment="1">
      <alignment textRotation="90"/>
    </xf>
    <xf numFmtId="0" fontId="4" fillId="11" borderId="43" xfId="0" applyFont="1" applyFill="1" applyBorder="1" applyAlignment="1">
      <alignment vertical="center" wrapText="1"/>
    </xf>
    <xf numFmtId="0" fontId="4" fillId="11" borderId="7" xfId="0" applyFont="1" applyFill="1" applyBorder="1" applyAlignment="1">
      <alignment vertical="center" wrapText="1"/>
    </xf>
    <xf numFmtId="0" fontId="4" fillId="11" borderId="4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textRotation="90" wrapText="1"/>
    </xf>
    <xf numFmtId="0" fontId="4" fillId="0" borderId="13" xfId="0" applyFont="1" applyFill="1" applyBorder="1" applyAlignment="1">
      <alignment wrapText="1"/>
    </xf>
    <xf numFmtId="0" fontId="4" fillId="0" borderId="12" xfId="0" applyFont="1" applyFill="1" applyBorder="1" applyAlignment="1">
      <alignment textRotation="90" wrapText="1"/>
    </xf>
    <xf numFmtId="0" fontId="5" fillId="0" borderId="37" xfId="0" applyFont="1" applyBorder="1"/>
    <xf numFmtId="0" fontId="4" fillId="7" borderId="62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4" fillId="7" borderId="49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64" fontId="4" fillId="0" borderId="63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textRotation="90"/>
    </xf>
    <xf numFmtId="1" fontId="4" fillId="7" borderId="13" xfId="0" applyNumberFormat="1" applyFont="1" applyFill="1" applyBorder="1"/>
    <xf numFmtId="1" fontId="4" fillId="11" borderId="13" xfId="0" applyNumberFormat="1" applyFont="1" applyFill="1" applyBorder="1"/>
    <xf numFmtId="1" fontId="6" fillId="7" borderId="20" xfId="0" applyNumberFormat="1" applyFont="1" applyFill="1" applyBorder="1"/>
    <xf numFmtId="0" fontId="4" fillId="0" borderId="15" xfId="0" applyFont="1" applyFill="1" applyBorder="1"/>
    <xf numFmtId="1" fontId="4" fillId="7" borderId="20" xfId="0" applyNumberFormat="1" applyFont="1" applyFill="1" applyBorder="1"/>
    <xf numFmtId="1" fontId="16" fillId="7" borderId="15" xfId="0" applyNumberFormat="1" applyFont="1" applyFill="1" applyBorder="1" applyAlignment="1">
      <alignment horizontal="center"/>
    </xf>
    <xf numFmtId="1" fontId="16" fillId="0" borderId="15" xfId="0" applyNumberFormat="1" applyFont="1" applyFill="1" applyBorder="1" applyAlignment="1">
      <alignment horizontal="center"/>
    </xf>
    <xf numFmtId="0" fontId="5" fillId="0" borderId="51" xfId="0" applyFont="1" applyBorder="1"/>
    <xf numFmtId="3" fontId="39" fillId="0" borderId="42" xfId="0" applyNumberFormat="1" applyFont="1" applyFill="1" applyBorder="1"/>
    <xf numFmtId="0" fontId="35" fillId="0" borderId="0" xfId="0" applyFont="1" applyFill="1" applyBorder="1" applyAlignment="1">
      <alignment horizontal="right" wrapText="1"/>
    </xf>
    <xf numFmtId="0" fontId="35" fillId="0" borderId="0" xfId="0" applyFont="1" applyFill="1" applyBorder="1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36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0" fontId="35" fillId="7" borderId="22" xfId="0" applyFont="1" applyFill="1" applyBorder="1" applyAlignment="1">
      <alignment vertical="center"/>
    </xf>
    <xf numFmtId="0" fontId="35" fillId="7" borderId="39" xfId="0" applyFont="1" applyFill="1" applyBorder="1" applyAlignment="1">
      <alignment vertical="center"/>
    </xf>
    <xf numFmtId="0" fontId="4" fillId="8" borderId="17" xfId="0" applyFont="1" applyFill="1" applyBorder="1" applyProtection="1">
      <protection locked="0"/>
    </xf>
    <xf numFmtId="0" fontId="4" fillId="8" borderId="11" xfId="0" applyFont="1" applyFill="1" applyBorder="1" applyProtection="1">
      <protection locked="0"/>
    </xf>
    <xf numFmtId="0" fontId="0" fillId="8" borderId="8" xfId="0" applyNumberFormat="1" applyFill="1" applyBorder="1" applyProtection="1">
      <protection locked="0"/>
    </xf>
    <xf numFmtId="0" fontId="2" fillId="8" borderId="8" xfId="0" applyFont="1" applyFill="1" applyBorder="1" applyAlignment="1" applyProtection="1">
      <protection locked="0"/>
    </xf>
    <xf numFmtId="0" fontId="0" fillId="8" borderId="18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0" fillId="8" borderId="12" xfId="0" applyFill="1" applyBorder="1" applyProtection="1">
      <protection locked="0"/>
    </xf>
    <xf numFmtId="0" fontId="0" fillId="8" borderId="11" xfId="0" applyFill="1" applyBorder="1" applyProtection="1">
      <protection locked="0"/>
    </xf>
    <xf numFmtId="0" fontId="0" fillId="8" borderId="29" xfId="0" applyFill="1" applyBorder="1" applyProtection="1">
      <protection locked="0"/>
    </xf>
    <xf numFmtId="0" fontId="0" fillId="8" borderId="17" xfId="0" applyFill="1" applyBorder="1" applyProtection="1">
      <protection locked="0"/>
    </xf>
    <xf numFmtId="0" fontId="4" fillId="8" borderId="27" xfId="0" applyFont="1" applyFill="1" applyBorder="1" applyProtection="1">
      <protection locked="0"/>
    </xf>
    <xf numFmtId="0" fontId="4" fillId="8" borderId="30" xfId="0" applyFont="1" applyFill="1" applyBorder="1" applyProtection="1">
      <protection locked="0"/>
    </xf>
    <xf numFmtId="0" fontId="4" fillId="8" borderId="31" xfId="0" applyFont="1" applyFill="1" applyBorder="1" applyProtection="1">
      <protection locked="0"/>
    </xf>
    <xf numFmtId="0" fontId="35" fillId="8" borderId="5" xfId="0" applyFont="1" applyFill="1" applyBorder="1" applyAlignment="1" applyProtection="1">
      <alignment vertical="center"/>
      <protection locked="0"/>
    </xf>
    <xf numFmtId="0" fontId="0" fillId="8" borderId="15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8" borderId="13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15" borderId="5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7" borderId="12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17" borderId="1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0" fontId="0" fillId="16" borderId="5" xfId="0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0" fontId="4" fillId="0" borderId="13" xfId="0" applyFont="1" applyFill="1" applyBorder="1" applyAlignment="1" applyProtection="1">
      <alignment textRotation="90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0" fillId="16" borderId="7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49" xfId="0" applyFill="1" applyBorder="1" applyProtection="1">
      <protection locked="0"/>
    </xf>
    <xf numFmtId="0" fontId="4" fillId="0" borderId="5" xfId="0" applyFont="1" applyFill="1" applyBorder="1" applyProtection="1">
      <protection locked="0"/>
    </xf>
    <xf numFmtId="0" fontId="0" fillId="17" borderId="5" xfId="0" applyFill="1" applyBorder="1" applyProtection="1">
      <protection locked="0"/>
    </xf>
    <xf numFmtId="0" fontId="0" fillId="8" borderId="8" xfId="0" applyFill="1" applyBorder="1" applyProtection="1">
      <protection locked="0"/>
    </xf>
    <xf numFmtId="0" fontId="34" fillId="8" borderId="8" xfId="0" applyFont="1" applyFill="1" applyBorder="1" applyAlignment="1" applyProtection="1">
      <protection locked="0"/>
    </xf>
    <xf numFmtId="0" fontId="0" fillId="0" borderId="43" xfId="0" applyFill="1" applyBorder="1" applyProtection="1">
      <protection locked="0"/>
    </xf>
    <xf numFmtId="0" fontId="8" fillId="0" borderId="12" xfId="0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0" fillId="17" borderId="1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8" fillId="0" borderId="29" xfId="0" applyFont="1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11" borderId="22" xfId="0" applyFill="1" applyBorder="1"/>
    <xf numFmtId="0" fontId="4" fillId="0" borderId="22" xfId="0" applyFont="1" applyFill="1" applyBorder="1" applyAlignment="1">
      <alignment textRotation="90" wrapText="1"/>
    </xf>
    <xf numFmtId="0" fontId="0" fillId="0" borderId="14" xfId="0" applyFill="1" applyBorder="1"/>
    <xf numFmtId="0" fontId="0" fillId="0" borderId="11" xfId="0" applyFill="1" applyBorder="1"/>
    <xf numFmtId="0" fontId="0" fillId="0" borderId="29" xfId="0" applyFill="1" applyBorder="1"/>
    <xf numFmtId="0" fontId="0" fillId="0" borderId="30" xfId="0" applyFill="1" applyBorder="1"/>
    <xf numFmtId="0" fontId="0" fillId="0" borderId="59" xfId="0" applyFill="1" applyBorder="1"/>
    <xf numFmtId="0" fontId="4" fillId="0" borderId="30" xfId="0" applyFont="1" applyFill="1" applyBorder="1" applyAlignment="1">
      <alignment textRotation="90" wrapText="1"/>
    </xf>
    <xf numFmtId="0" fontId="0" fillId="0" borderId="23" xfId="0" applyFill="1" applyBorder="1"/>
    <xf numFmtId="0" fontId="0" fillId="0" borderId="31" xfId="0" applyFill="1" applyBorder="1"/>
    <xf numFmtId="0" fontId="4" fillId="0" borderId="0" xfId="0" applyFont="1" applyFill="1" applyAlignment="1"/>
    <xf numFmtId="0" fontId="35" fillId="51" borderId="5" xfId="0" applyFont="1" applyFill="1" applyBorder="1" applyAlignment="1">
      <alignment horizontal="center" vertical="center"/>
    </xf>
    <xf numFmtId="0" fontId="0" fillId="10" borderId="15" xfId="0" applyFill="1" applyBorder="1"/>
    <xf numFmtId="0" fontId="0" fillId="10" borderId="17" xfId="0" applyFill="1" applyBorder="1"/>
    <xf numFmtId="0" fontId="0" fillId="10" borderId="13" xfId="0" applyFill="1" applyBorder="1"/>
    <xf numFmtId="0" fontId="0" fillId="10" borderId="16" xfId="0" applyFill="1" applyBorder="1"/>
    <xf numFmtId="0" fontId="0" fillId="10" borderId="27" xfId="0" applyFill="1" applyBorder="1"/>
    <xf numFmtId="0" fontId="0" fillId="10" borderId="22" xfId="0" applyFill="1" applyBorder="1"/>
    <xf numFmtId="0" fontId="0" fillId="10" borderId="30" xfId="0" applyFill="1" applyBorder="1"/>
    <xf numFmtId="0" fontId="0" fillId="10" borderId="18" xfId="0" applyFill="1" applyBorder="1"/>
    <xf numFmtId="0" fontId="0" fillId="10" borderId="12" xfId="0" applyFill="1" applyBorder="1"/>
    <xf numFmtId="0" fontId="0" fillId="51" borderId="13" xfId="0" applyFill="1" applyBorder="1"/>
    <xf numFmtId="0" fontId="0" fillId="51" borderId="5" xfId="0" applyFill="1" applyBorder="1"/>
    <xf numFmtId="0" fontId="0" fillId="51" borderId="22" xfId="0" applyFill="1" applyBorder="1"/>
    <xf numFmtId="0" fontId="0" fillId="51" borderId="30" xfId="0" applyFill="1" applyBorder="1"/>
    <xf numFmtId="0" fontId="0" fillId="51" borderId="12" xfId="0" applyFill="1" applyBorder="1"/>
    <xf numFmtId="0" fontId="0" fillId="9" borderId="13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30" xfId="0" applyFill="1" applyBorder="1"/>
    <xf numFmtId="0" fontId="0" fillId="52" borderId="13" xfId="0" applyFill="1" applyBorder="1"/>
    <xf numFmtId="0" fontId="0" fillId="52" borderId="7" xfId="0" applyFill="1" applyBorder="1"/>
    <xf numFmtId="0" fontId="0" fillId="52" borderId="11" xfId="0" applyFill="1" applyBorder="1"/>
    <xf numFmtId="0" fontId="0" fillId="52" borderId="30" xfId="0" applyFill="1" applyBorder="1"/>
    <xf numFmtId="0" fontId="0" fillId="52" borderId="12" xfId="0" applyFill="1" applyBorder="1"/>
    <xf numFmtId="0" fontId="3" fillId="0" borderId="36" xfId="0" applyFont="1" applyBorder="1"/>
    <xf numFmtId="1" fontId="4" fillId="0" borderId="0" xfId="0" applyNumberFormat="1" applyFont="1" applyFill="1" applyBorder="1"/>
    <xf numFmtId="1" fontId="4" fillId="7" borderId="5" xfId="0" applyNumberFormat="1" applyFont="1" applyFill="1" applyBorder="1"/>
    <xf numFmtId="0" fontId="4" fillId="0" borderId="0" xfId="0" applyFont="1"/>
    <xf numFmtId="0" fontId="0" fillId="4" borderId="22" xfId="0" applyFill="1" applyBorder="1"/>
    <xf numFmtId="3" fontId="0" fillId="7" borderId="5" xfId="0" applyNumberFormat="1" applyFill="1" applyBorder="1"/>
    <xf numFmtId="0" fontId="4" fillId="11" borderId="0" xfId="0" applyFont="1" applyFill="1"/>
    <xf numFmtId="3" fontId="2" fillId="7" borderId="5" xfId="0" applyNumberFormat="1" applyFont="1" applyFill="1" applyBorder="1" applyAlignment="1"/>
    <xf numFmtId="3" fontId="2" fillId="7" borderId="2" xfId="0" applyNumberFormat="1" applyFont="1" applyFill="1" applyBorder="1" applyAlignment="1"/>
    <xf numFmtId="0" fontId="4" fillId="0" borderId="25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22" xfId="0" applyFont="1" applyBorder="1"/>
    <xf numFmtId="0" fontId="35" fillId="7" borderId="27" xfId="0" applyFont="1" applyFill="1" applyBorder="1"/>
    <xf numFmtId="0" fontId="35" fillId="7" borderId="30" xfId="0" applyFont="1" applyFill="1" applyBorder="1"/>
    <xf numFmtId="0" fontId="0" fillId="7" borderId="2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35" fillId="7" borderId="50" xfId="0" applyFont="1" applyFill="1" applyBorder="1" applyAlignment="1">
      <alignment horizontal="center" vertical="center"/>
    </xf>
    <xf numFmtId="0" fontId="35" fillId="7" borderId="32" xfId="0" applyFont="1" applyFill="1" applyBorder="1" applyAlignment="1">
      <alignment horizontal="center" vertical="center"/>
    </xf>
    <xf numFmtId="0" fontId="35" fillId="7" borderId="27" xfId="0" applyFont="1" applyFill="1" applyBorder="1" applyAlignment="1">
      <alignment horizontal="right" wrapText="1"/>
    </xf>
    <xf numFmtId="0" fontId="35" fillId="7" borderId="30" xfId="0" applyFont="1" applyFill="1" applyBorder="1" applyAlignment="1">
      <alignment horizontal="right" wrapText="1"/>
    </xf>
    <xf numFmtId="0" fontId="35" fillId="7" borderId="31" xfId="0" applyFont="1" applyFill="1" applyBorder="1"/>
    <xf numFmtId="3" fontId="35" fillId="13" borderId="36" xfId="0" applyNumberFormat="1" applyFont="1" applyFill="1" applyBorder="1"/>
    <xf numFmtId="3" fontId="35" fillId="13" borderId="10" xfId="0" applyNumberFormat="1" applyFont="1" applyFill="1" applyBorder="1"/>
    <xf numFmtId="0" fontId="0" fillId="0" borderId="17" xfId="0" applyBorder="1"/>
    <xf numFmtId="3" fontId="35" fillId="13" borderId="27" xfId="0" applyNumberFormat="1" applyFont="1" applyFill="1" applyBorder="1"/>
    <xf numFmtId="3" fontId="35" fillId="13" borderId="19" xfId="0" applyNumberFormat="1" applyFont="1" applyFill="1" applyBorder="1"/>
    <xf numFmtId="3" fontId="35" fillId="13" borderId="30" xfId="0" applyNumberFormat="1" applyFont="1" applyFill="1" applyBorder="1"/>
    <xf numFmtId="3" fontId="35" fillId="13" borderId="6" xfId="0" applyNumberFormat="1" applyFont="1" applyFill="1" applyBorder="1"/>
    <xf numFmtId="3" fontId="35" fillId="18" borderId="30" xfId="0" applyNumberFormat="1" applyFont="1" applyFill="1" applyBorder="1"/>
    <xf numFmtId="3" fontId="35" fillId="18" borderId="6" xfId="0" applyNumberFormat="1" applyFont="1" applyFill="1" applyBorder="1"/>
    <xf numFmtId="3" fontId="35" fillId="14" borderId="30" xfId="0" applyNumberFormat="1" applyFont="1" applyFill="1" applyBorder="1"/>
    <xf numFmtId="0" fontId="0" fillId="0" borderId="5" xfId="0" applyBorder="1" applyAlignment="1">
      <alignment horizontal="center" vertical="center"/>
    </xf>
    <xf numFmtId="3" fontId="35" fillId="7" borderId="30" xfId="0" applyNumberFormat="1" applyFont="1" applyFill="1" applyBorder="1"/>
    <xf numFmtId="0" fontId="0" fillId="0" borderId="46" xfId="0" applyFill="1" applyBorder="1" applyAlignment="1">
      <alignment horizontal="center" vertical="center"/>
    </xf>
    <xf numFmtId="3" fontId="35" fillId="7" borderId="59" xfId="0" applyNumberFormat="1" applyFont="1" applyFill="1" applyBorder="1"/>
    <xf numFmtId="3" fontId="35" fillId="18" borderId="59" xfId="0" applyNumberFormat="1" applyFont="1" applyFill="1" applyBorder="1"/>
    <xf numFmtId="0" fontId="0" fillId="0" borderId="7" xfId="0" applyBorder="1" applyAlignment="1">
      <alignment horizontal="center" vertical="center"/>
    </xf>
    <xf numFmtId="3" fontId="35" fillId="14" borderId="57" xfId="0" applyNumberFormat="1" applyFont="1" applyFill="1" applyBorder="1"/>
    <xf numFmtId="0" fontId="0" fillId="0" borderId="7" xfId="0" applyBorder="1"/>
    <xf numFmtId="3" fontId="35" fillId="14" borderId="59" xfId="0" applyNumberFormat="1" applyFont="1" applyFill="1" applyBorder="1"/>
    <xf numFmtId="3" fontId="35" fillId="7" borderId="5" xfId="0" applyNumberFormat="1" applyFont="1" applyFill="1" applyBorder="1"/>
    <xf numFmtId="3" fontId="0" fillId="0" borderId="0" xfId="0" applyNumberFormat="1" applyFill="1" applyBorder="1"/>
    <xf numFmtId="0" fontId="0" fillId="0" borderId="0" xfId="0" applyProtection="1">
      <protection locked="0"/>
    </xf>
    <xf numFmtId="0" fontId="4" fillId="0" borderId="0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4" fillId="8" borderId="36" xfId="0" applyFont="1" applyFill="1" applyBorder="1" applyAlignment="1" applyProtection="1">
      <alignment horizontal="center" wrapText="1"/>
      <protection locked="0"/>
    </xf>
    <xf numFmtId="0" fontId="0" fillId="8" borderId="44" xfId="0" applyFill="1" applyBorder="1" applyAlignment="1" applyProtection="1">
      <alignment horizontal="center"/>
      <protection locked="0"/>
    </xf>
    <xf numFmtId="0" fontId="0" fillId="8" borderId="42" xfId="0" applyFill="1" applyBorder="1" applyAlignment="1" applyProtection="1">
      <alignment horizontal="center"/>
      <protection locked="0"/>
    </xf>
    <xf numFmtId="0" fontId="27" fillId="0" borderId="32" xfId="0" applyFont="1" applyBorder="1" applyAlignment="1">
      <alignment vertical="center"/>
    </xf>
    <xf numFmtId="0" fontId="27" fillId="0" borderId="61" xfId="0" applyFont="1" applyBorder="1" applyAlignment="1">
      <alignment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5" xfId="0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4" fillId="8" borderId="6" xfId="0" applyFont="1" applyFill="1" applyBorder="1" applyAlignment="1" applyProtection="1">
      <alignment horizontal="center"/>
      <protection locked="0"/>
    </xf>
    <xf numFmtId="0" fontId="0" fillId="8" borderId="6" xfId="0" applyFill="1" applyBorder="1" applyAlignment="1" applyProtection="1">
      <alignment horizontal="center"/>
      <protection locked="0"/>
    </xf>
    <xf numFmtId="0" fontId="4" fillId="8" borderId="61" xfId="0" applyFont="1" applyFill="1" applyBorder="1" applyAlignment="1" applyProtection="1">
      <alignment horizontal="center"/>
      <protection locked="0"/>
    </xf>
    <xf numFmtId="0" fontId="0" fillId="8" borderId="61" xfId="0" applyFill="1" applyBorder="1" applyAlignment="1" applyProtection="1">
      <alignment horizontal="center"/>
      <protection locked="0"/>
    </xf>
    <xf numFmtId="49" fontId="4" fillId="0" borderId="50" xfId="0" applyNumberFormat="1" applyFont="1" applyFill="1" applyBorder="1" applyAlignment="1">
      <alignment horizontal="center"/>
    </xf>
    <xf numFmtId="49" fontId="0" fillId="0" borderId="46" xfId="0" applyNumberFormat="1" applyFill="1" applyBorder="1" applyAlignment="1">
      <alignment horizontal="center"/>
    </xf>
    <xf numFmtId="49" fontId="4" fillId="0" borderId="37" xfId="0" applyNumberFormat="1" applyFont="1" applyFill="1" applyBorder="1" applyAlignment="1">
      <alignment horizontal="center"/>
    </xf>
    <xf numFmtId="49" fontId="0" fillId="0" borderId="60" xfId="0" applyNumberFormat="1" applyFill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4" fillId="8" borderId="38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8" borderId="19" xfId="0" applyFont="1" applyFill="1" applyBorder="1" applyAlignment="1" applyProtection="1">
      <alignment horizontal="center"/>
      <protection locked="0"/>
    </xf>
    <xf numFmtId="0" fontId="0" fillId="8" borderId="19" xfId="0" applyFill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8" fillId="0" borderId="9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18" fillId="8" borderId="9" xfId="0" applyNumberFormat="1" applyFont="1" applyFill="1" applyBorder="1" applyAlignment="1" applyProtection="1">
      <alignment horizontal="center"/>
      <protection locked="0"/>
    </xf>
    <xf numFmtId="49" fontId="18" fillId="8" borderId="4" xfId="0" applyNumberFormat="1" applyFont="1" applyFill="1" applyBorder="1" applyAlignment="1" applyProtection="1">
      <alignment horizontal="center"/>
      <protection locked="0"/>
    </xf>
    <xf numFmtId="49" fontId="18" fillId="8" borderId="24" xfId="0" applyNumberFormat="1" applyFont="1" applyFill="1" applyBorder="1" applyAlignment="1" applyProtection="1">
      <alignment horizontal="center"/>
      <protection locked="0"/>
    </xf>
    <xf numFmtId="0" fontId="2" fillId="0" borderId="53" xfId="0" applyFont="1" applyBorder="1" applyAlignment="1">
      <alignment horizontal="center"/>
    </xf>
    <xf numFmtId="49" fontId="4" fillId="0" borderId="32" xfId="0" applyNumberFormat="1" applyFont="1" applyFill="1" applyBorder="1" applyAlignment="1">
      <alignment horizontal="center"/>
    </xf>
    <xf numFmtId="49" fontId="0" fillId="0" borderId="45" xfId="0" applyNumberFormat="1" applyFill="1" applyBorder="1" applyAlignment="1">
      <alignment horizontal="center"/>
    </xf>
    <xf numFmtId="49" fontId="18" fillId="0" borderId="24" xfId="0" applyNumberFormat="1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6" fillId="0" borderId="22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5" fillId="51" borderId="22" xfId="0" applyFont="1" applyFill="1" applyBorder="1" applyAlignment="1" applyProtection="1">
      <alignment horizontal="center" vertical="center"/>
      <protection locked="0"/>
    </xf>
    <xf numFmtId="0" fontId="35" fillId="51" borderId="39" xfId="0" applyFont="1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35" fillId="7" borderId="22" xfId="0" applyFont="1" applyFill="1" applyBorder="1" applyAlignment="1">
      <alignment horizontal="center" vertical="center"/>
    </xf>
    <xf numFmtId="0" fontId="35" fillId="7" borderId="39" xfId="0" applyFont="1" applyFill="1" applyBorder="1" applyAlignment="1">
      <alignment horizontal="center" vertical="center"/>
    </xf>
    <xf numFmtId="0" fontId="35" fillId="51" borderId="41" xfId="0" applyFont="1" applyFill="1" applyBorder="1" applyAlignment="1">
      <alignment horizontal="center" vertical="center"/>
    </xf>
    <xf numFmtId="0" fontId="35" fillId="51" borderId="3" xfId="0" applyFont="1" applyFill="1" applyBorder="1" applyAlignment="1">
      <alignment horizontal="center" vertical="center"/>
    </xf>
    <xf numFmtId="0" fontId="33" fillId="11" borderId="9" xfId="0" applyFont="1" applyFill="1" applyBorder="1" applyAlignment="1">
      <alignment horizontal="center" wrapText="1"/>
    </xf>
    <xf numFmtId="0" fontId="33" fillId="11" borderId="4" xfId="0" applyFont="1" applyFill="1" applyBorder="1" applyAlignment="1">
      <alignment horizontal="center"/>
    </xf>
    <xf numFmtId="0" fontId="33" fillId="11" borderId="24" xfId="0" applyFont="1" applyFill="1" applyBorder="1" applyAlignment="1">
      <alignment horizontal="center"/>
    </xf>
    <xf numFmtId="0" fontId="2" fillId="11" borderId="38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11" borderId="54" xfId="0" applyFont="1" applyFill="1" applyBorder="1" applyAlignment="1">
      <alignment horizontal="center"/>
    </xf>
    <xf numFmtId="0" fontId="2" fillId="8" borderId="35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8" borderId="53" xfId="0" applyFont="1" applyFill="1" applyBorder="1" applyAlignment="1">
      <alignment horizontal="center"/>
    </xf>
    <xf numFmtId="1" fontId="2" fillId="0" borderId="79" xfId="0" applyNumberFormat="1" applyFont="1" applyFill="1" applyBorder="1" applyAlignment="1">
      <alignment horizontal="center" wrapText="1"/>
    </xf>
    <xf numFmtId="1" fontId="2" fillId="0" borderId="80" xfId="0" applyNumberFormat="1" applyFont="1" applyFill="1" applyBorder="1" applyAlignment="1">
      <alignment horizontal="center" wrapText="1"/>
    </xf>
    <xf numFmtId="1" fontId="2" fillId="0" borderId="81" xfId="0" applyNumberFormat="1" applyFont="1" applyFill="1" applyBorder="1" applyAlignment="1">
      <alignment horizontal="center" wrapText="1"/>
    </xf>
    <xf numFmtId="0" fontId="2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7" fillId="2" borderId="55" xfId="0" applyFont="1" applyFill="1" applyBorder="1" applyAlignment="1">
      <alignment horizontal="center"/>
    </xf>
    <xf numFmtId="0" fontId="17" fillId="2" borderId="56" xfId="0" applyFont="1" applyFill="1" applyBorder="1" applyAlignment="1">
      <alignment horizontal="center"/>
    </xf>
    <xf numFmtId="1" fontId="17" fillId="2" borderId="55" xfId="0" applyNumberFormat="1" applyFont="1" applyFill="1" applyBorder="1" applyAlignment="1">
      <alignment horizontal="center"/>
    </xf>
    <xf numFmtId="1" fontId="17" fillId="9" borderId="9" xfId="0" applyNumberFormat="1" applyFont="1" applyFill="1" applyBorder="1" applyAlignment="1">
      <alignment horizontal="center"/>
    </xf>
    <xf numFmtId="1" fontId="17" fillId="9" borderId="24" xfId="0" applyNumberFormat="1" applyFont="1" applyFill="1" applyBorder="1" applyAlignment="1">
      <alignment horizontal="center"/>
    </xf>
    <xf numFmtId="1" fontId="17" fillId="9" borderId="4" xfId="0" applyNumberFormat="1" applyFont="1" applyFill="1" applyBorder="1" applyAlignment="1">
      <alignment horizontal="center"/>
    </xf>
    <xf numFmtId="0" fontId="32" fillId="0" borderId="44" xfId="0" applyFont="1" applyBorder="1" applyAlignment="1">
      <alignment horizontal="center" vertical="center" textRotation="90"/>
    </xf>
    <xf numFmtId="0" fontId="32" fillId="0" borderId="42" xfId="0" applyFont="1" applyBorder="1" applyAlignment="1">
      <alignment horizontal="center" vertical="center" textRotation="90"/>
    </xf>
    <xf numFmtId="0" fontId="23" fillId="2" borderId="28" xfId="0" applyFont="1" applyFill="1" applyBorder="1" applyAlignment="1">
      <alignment horizontal="center"/>
    </xf>
    <xf numFmtId="0" fontId="23" fillId="2" borderId="48" xfId="0" applyFont="1" applyFill="1" applyBorder="1" applyAlignment="1">
      <alignment horizontal="center"/>
    </xf>
    <xf numFmtId="1" fontId="17" fillId="2" borderId="28" xfId="0" applyNumberFormat="1" applyFont="1" applyFill="1" applyBorder="1" applyAlignment="1">
      <alignment horizontal="center"/>
    </xf>
    <xf numFmtId="1" fontId="17" fillId="2" borderId="48" xfId="0" applyNumberFormat="1" applyFont="1" applyFill="1" applyBorder="1" applyAlignment="1">
      <alignment horizontal="center"/>
    </xf>
    <xf numFmtId="1" fontId="17" fillId="2" borderId="9" xfId="0" applyNumberFormat="1" applyFont="1" applyFill="1" applyBorder="1" applyAlignment="1">
      <alignment horizontal="center"/>
    </xf>
    <xf numFmtId="1" fontId="17" fillId="2" borderId="4" xfId="0" applyNumberFormat="1" applyFont="1" applyFill="1" applyBorder="1" applyAlignment="1">
      <alignment horizontal="center"/>
    </xf>
    <xf numFmtId="1" fontId="17" fillId="2" borderId="24" xfId="0" applyNumberFormat="1" applyFont="1" applyFill="1" applyBorder="1" applyAlignment="1">
      <alignment horizontal="center"/>
    </xf>
    <xf numFmtId="1" fontId="17" fillId="9" borderId="28" xfId="0" applyNumberFormat="1" applyFont="1" applyFill="1" applyBorder="1" applyAlignment="1">
      <alignment horizontal="center"/>
    </xf>
    <xf numFmtId="1" fontId="17" fillId="9" borderId="48" xfId="0" applyNumberFormat="1" applyFont="1" applyFill="1" applyBorder="1" applyAlignment="1">
      <alignment horizontal="center"/>
    </xf>
    <xf numFmtId="1" fontId="17" fillId="9" borderId="55" xfId="0" applyNumberFormat="1" applyFont="1" applyFill="1" applyBorder="1" applyAlignment="1">
      <alignment horizontal="center"/>
    </xf>
    <xf numFmtId="1" fontId="17" fillId="9" borderId="56" xfId="0" applyNumberFormat="1" applyFont="1" applyFill="1" applyBorder="1" applyAlignment="1">
      <alignment horizontal="center"/>
    </xf>
    <xf numFmtId="1" fontId="17" fillId="9" borderId="35" xfId="0" applyNumberFormat="1" applyFont="1" applyFill="1" applyBorder="1" applyAlignment="1">
      <alignment horizontal="center"/>
    </xf>
    <xf numFmtId="1" fontId="17" fillId="9" borderId="10" xfId="0" applyNumberFormat="1" applyFont="1" applyFill="1" applyBorder="1" applyAlignment="1">
      <alignment horizontal="center"/>
    </xf>
    <xf numFmtId="1" fontId="17" fillId="9" borderId="53" xfId="0" applyNumberFormat="1" applyFont="1" applyFill="1" applyBorder="1" applyAlignment="1">
      <alignment horizontal="center"/>
    </xf>
    <xf numFmtId="0" fontId="32" fillId="0" borderId="57" xfId="0" applyFont="1" applyBorder="1" applyAlignment="1">
      <alignment horizontal="center" vertical="center" textRotation="90"/>
    </xf>
    <xf numFmtId="0" fontId="32" fillId="0" borderId="30" xfId="0" applyFont="1" applyBorder="1" applyAlignment="1">
      <alignment horizontal="center" vertical="center" textRotation="90"/>
    </xf>
    <xf numFmtId="0" fontId="32" fillId="0" borderId="31" xfId="0" applyFont="1" applyBorder="1" applyAlignment="1">
      <alignment horizontal="center" vertical="center" textRotation="90"/>
    </xf>
    <xf numFmtId="0" fontId="23" fillId="2" borderId="9" xfId="0" applyFont="1" applyFill="1" applyBorder="1" applyAlignment="1">
      <alignment horizontal="center"/>
    </xf>
    <xf numFmtId="0" fontId="23" fillId="2" borderId="24" xfId="0" applyFont="1" applyFill="1" applyBorder="1" applyAlignment="1">
      <alignment horizontal="center"/>
    </xf>
    <xf numFmtId="1" fontId="17" fillId="2" borderId="35" xfId="0" applyNumberFormat="1" applyFont="1" applyFill="1" applyBorder="1" applyAlignment="1">
      <alignment horizontal="center"/>
    </xf>
    <xf numFmtId="1" fontId="17" fillId="2" borderId="53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1" fontId="2" fillId="0" borderId="55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2" fillId="0" borderId="56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" fontId="2" fillId="0" borderId="28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/>
    </xf>
    <xf numFmtId="1" fontId="2" fillId="0" borderId="48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3" xfId="0" applyFont="1" applyFill="1" applyBorder="1" applyAlignment="1">
      <alignment horizontal="center"/>
    </xf>
    <xf numFmtId="0" fontId="32" fillId="0" borderId="27" xfId="0" applyFont="1" applyBorder="1" applyAlignment="1">
      <alignment horizontal="center" vertical="center" textRotation="90"/>
    </xf>
    <xf numFmtId="0" fontId="32" fillId="0" borderId="59" xfId="0" applyFont="1" applyBorder="1" applyAlignment="1">
      <alignment horizontal="center" vertical="center" textRotation="90"/>
    </xf>
    <xf numFmtId="1" fontId="23" fillId="7" borderId="38" xfId="0" applyNumberFormat="1" applyFont="1" applyFill="1" applyBorder="1" applyAlignment="1">
      <alignment horizontal="center"/>
    </xf>
    <xf numFmtId="1" fontId="23" fillId="7" borderId="58" xfId="0" applyNumberFormat="1" applyFont="1" applyFill="1" applyBorder="1" applyAlignment="1">
      <alignment horizontal="center"/>
    </xf>
    <xf numFmtId="1" fontId="23" fillId="7" borderId="54" xfId="0" applyNumberFormat="1" applyFont="1" applyFill="1" applyBorder="1" applyAlignment="1">
      <alignment horizontal="center"/>
    </xf>
  </cellXfs>
  <cellStyles count="172">
    <cellStyle name="20 % - Akzent1 2" xfId="3"/>
    <cellStyle name="20 % - Akzent2 2" xfId="4"/>
    <cellStyle name="20 % - Akzent3 2" xfId="5"/>
    <cellStyle name="20 % - Akzent4 2" xfId="6"/>
    <cellStyle name="20 % - Akzent5 2" xfId="7"/>
    <cellStyle name="20 % - Akzent6 2" xfId="8"/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20% - Akzent1" xfId="15"/>
    <cellStyle name="20% - Akzent1 2" xfId="16"/>
    <cellStyle name="20% - Akzent2" xfId="17"/>
    <cellStyle name="20% - Akzent2 2" xfId="18"/>
    <cellStyle name="20% - Akzent3" xfId="19"/>
    <cellStyle name="20% - Akzent3 2" xfId="20"/>
    <cellStyle name="20% - Akzent4" xfId="21"/>
    <cellStyle name="20% - Akzent4 2" xfId="22"/>
    <cellStyle name="20% - Akzent5" xfId="23"/>
    <cellStyle name="20% - Akzent5 2" xfId="24"/>
    <cellStyle name="20% - Akzent6" xfId="25"/>
    <cellStyle name="20% - Akzent6 2" xfId="26"/>
    <cellStyle name="20% - 강조색1" xfId="27"/>
    <cellStyle name="20% - 강조색2" xfId="28"/>
    <cellStyle name="20% - 강조색3" xfId="29"/>
    <cellStyle name="20% - 강조색4" xfId="30"/>
    <cellStyle name="20% - 강조색5" xfId="31"/>
    <cellStyle name="20% - 강조색6" xfId="32"/>
    <cellStyle name="40 % - Akzent1 2" xfId="33"/>
    <cellStyle name="40 % - Akzent2 2" xfId="34"/>
    <cellStyle name="40 % - Akzent3 2" xfId="35"/>
    <cellStyle name="40 % - Akzent4 2" xfId="36"/>
    <cellStyle name="40 % - Akzent5 2" xfId="37"/>
    <cellStyle name="40 % - Akzent6 2" xfId="38"/>
    <cellStyle name="40 % - Accent1 2" xfId="39"/>
    <cellStyle name="40 % - Accent2 2" xfId="40"/>
    <cellStyle name="40 % - Accent3 2" xfId="41"/>
    <cellStyle name="40 % - Accent4 2" xfId="42"/>
    <cellStyle name="40 % - Accent5 2" xfId="43"/>
    <cellStyle name="40 % - Accent6 2" xfId="44"/>
    <cellStyle name="40% - Akzent1" xfId="45"/>
    <cellStyle name="40% - Akzent1 2" xfId="46"/>
    <cellStyle name="40% - Akzent2" xfId="47"/>
    <cellStyle name="40% - Akzent2 2" xfId="48"/>
    <cellStyle name="40% - Akzent3" xfId="49"/>
    <cellStyle name="40% - Akzent3 2" xfId="50"/>
    <cellStyle name="40% - Akzent4" xfId="51"/>
    <cellStyle name="40% - Akzent4 2" xfId="52"/>
    <cellStyle name="40% - Akzent5" xfId="53"/>
    <cellStyle name="40% - Akzent5 2" xfId="54"/>
    <cellStyle name="40% - Akzent6" xfId="55"/>
    <cellStyle name="40% - Akzent6 2" xfId="56"/>
    <cellStyle name="40% - 강조색1" xfId="57"/>
    <cellStyle name="40% - 강조색2" xfId="58"/>
    <cellStyle name="40% - 강조색3" xfId="59"/>
    <cellStyle name="40% - 강조색4" xfId="60"/>
    <cellStyle name="40% - 강조색5" xfId="61"/>
    <cellStyle name="40% - 강조색6" xfId="62"/>
    <cellStyle name="60 % - Akzent1 2" xfId="63"/>
    <cellStyle name="60 % - Akzent2 2" xfId="64"/>
    <cellStyle name="60 % - Akzent3 2" xfId="65"/>
    <cellStyle name="60 % - Akzent4 2" xfId="66"/>
    <cellStyle name="60 % - Akzent5 2" xfId="67"/>
    <cellStyle name="60 % - Akzent6 2" xfId="68"/>
    <cellStyle name="60% - Akzent1" xfId="69"/>
    <cellStyle name="60% - Akzent2" xfId="70"/>
    <cellStyle name="60% - Akzent3" xfId="71"/>
    <cellStyle name="60% - Akzent4" xfId="72"/>
    <cellStyle name="60% - Akzent5" xfId="73"/>
    <cellStyle name="60% - Akzent6" xfId="74"/>
    <cellStyle name="60% - 강조색1" xfId="75"/>
    <cellStyle name="60% - 강조색2" xfId="76"/>
    <cellStyle name="60% - 강조색3" xfId="77"/>
    <cellStyle name="60% - 강조색4" xfId="78"/>
    <cellStyle name="60% - 강조색5" xfId="79"/>
    <cellStyle name="60% - 강조색6" xfId="80"/>
    <cellStyle name="Accent1 2" xfId="81"/>
    <cellStyle name="Accent2 2" xfId="82"/>
    <cellStyle name="Accent3 2" xfId="83"/>
    <cellStyle name="Accent4 2" xfId="84"/>
    <cellStyle name="Accent5 2" xfId="85"/>
    <cellStyle name="Accent6 2" xfId="86"/>
    <cellStyle name="Akzent1" xfId="87"/>
    <cellStyle name="Akzent1 2" xfId="88"/>
    <cellStyle name="Akzent2" xfId="89"/>
    <cellStyle name="Akzent2 2" xfId="90"/>
    <cellStyle name="Akzent3" xfId="91"/>
    <cellStyle name="Akzent3 2" xfId="92"/>
    <cellStyle name="Akzent4" xfId="93"/>
    <cellStyle name="Akzent4 2" xfId="94"/>
    <cellStyle name="Akzent5" xfId="95"/>
    <cellStyle name="Akzent5 2" xfId="96"/>
    <cellStyle name="Akzent6" xfId="97"/>
    <cellStyle name="Akzent6 2" xfId="98"/>
    <cellStyle name="Ausgabe 2" xfId="99"/>
    <cellStyle name="Avertissement 2" xfId="100"/>
    <cellStyle name="Berechnung 2" xfId="101"/>
    <cellStyle name="Cellule liée 2" xfId="102"/>
    <cellStyle name="Commentaire 2" xfId="103"/>
    <cellStyle name="Eingabe 2" xfId="104"/>
    <cellStyle name="Ergebnis 2" xfId="105"/>
    <cellStyle name="Erklärender Text 2" xfId="106"/>
    <cellStyle name="Gut 2" xfId="107"/>
    <cellStyle name="Hinweis" xfId="108"/>
    <cellStyle name="Insatisfaisant 2" xfId="109"/>
    <cellStyle name="Milliers 2" xfId="110"/>
    <cellStyle name="Neutral 2" xfId="111"/>
    <cellStyle name="Normal" xfId="0" builtinId="0"/>
    <cellStyle name="Normal 2" xfId="1"/>
    <cellStyle name="Normal 2 2" xfId="112"/>
    <cellStyle name="Normal 3" xfId="113"/>
    <cellStyle name="Normal 3 2" xfId="114"/>
    <cellStyle name="Normal 4" xfId="2"/>
    <cellStyle name="Notiz" xfId="115"/>
    <cellStyle name="Notiz 2" xfId="116"/>
    <cellStyle name="Notiz 2 2" xfId="117"/>
    <cellStyle name="Schlecht" xfId="118"/>
    <cellStyle name="Schlecht 2" xfId="119"/>
    <cellStyle name="Standard 2" xfId="120"/>
    <cellStyle name="Standard 3" xfId="121"/>
    <cellStyle name="Standard 4" xfId="122"/>
    <cellStyle name="Titel" xfId="123"/>
    <cellStyle name="Titre 2" xfId="124"/>
    <cellStyle name="Titre 1 2" xfId="125"/>
    <cellStyle name="Titre 2 2" xfId="126"/>
    <cellStyle name="Titre 3 2" xfId="127"/>
    <cellStyle name="Titre 4 2" xfId="128"/>
    <cellStyle name="Überschrift" xfId="129"/>
    <cellStyle name="Überschrift 1" xfId="130"/>
    <cellStyle name="Überschrift 1 2" xfId="131"/>
    <cellStyle name="Überschrift 2" xfId="132"/>
    <cellStyle name="Überschrift 2 2" xfId="133"/>
    <cellStyle name="Überschrift 3" xfId="134"/>
    <cellStyle name="Überschrift 3 2" xfId="135"/>
    <cellStyle name="Überschrift 4" xfId="136"/>
    <cellStyle name="Überschrift 4 2" xfId="137"/>
    <cellStyle name="Überschrift 5" xfId="138"/>
    <cellStyle name="Vérification 2" xfId="139"/>
    <cellStyle name="Verknüpfte Zelle" xfId="140"/>
    <cellStyle name="Verknüpfte Zelle 2" xfId="141"/>
    <cellStyle name="Warnender Text" xfId="142"/>
    <cellStyle name="Warnender Text 2" xfId="143"/>
    <cellStyle name="Zelle überprüfen" xfId="144"/>
    <cellStyle name="Zelle überprüfen 2" xfId="145"/>
    <cellStyle name="강조색1" xfId="146"/>
    <cellStyle name="강조색2" xfId="147"/>
    <cellStyle name="강조색3" xfId="148"/>
    <cellStyle name="강조색4" xfId="149"/>
    <cellStyle name="강조색5" xfId="150"/>
    <cellStyle name="강조색6" xfId="151"/>
    <cellStyle name="경고문" xfId="152"/>
    <cellStyle name="계산" xfId="153"/>
    <cellStyle name="나쁨" xfId="154"/>
    <cellStyle name="메모" xfId="155"/>
    <cellStyle name="보통" xfId="156"/>
    <cellStyle name="설명 텍스트" xfId="157"/>
    <cellStyle name="셀 확인" xfId="158"/>
    <cellStyle name="연결된 셀" xfId="159"/>
    <cellStyle name="요약" xfId="160"/>
    <cellStyle name="입력" xfId="161"/>
    <cellStyle name="제목" xfId="162"/>
    <cellStyle name="제목 1" xfId="163"/>
    <cellStyle name="제목 2" xfId="164"/>
    <cellStyle name="제목 3" xfId="165"/>
    <cellStyle name="제목 4" xfId="166"/>
    <cellStyle name="제목_line-M" xfId="167"/>
    <cellStyle name="좋음" xfId="168"/>
    <cellStyle name="출력" xfId="169"/>
    <cellStyle name="표준 2" xfId="170"/>
    <cellStyle name="표준_bmx49 line" xfId="171"/>
  </cellStyles>
  <dxfs count="1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0000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420694</xdr:colOff>
      <xdr:row>0</xdr:row>
      <xdr:rowOff>111126</xdr:rowOff>
    </xdr:from>
    <xdr:ext cx="8508999" cy="463550"/>
    <xdr:sp macro="" textlink="">
      <xdr:nvSpPr>
        <xdr:cNvPr id="2" name="ZoneTexte 1"/>
        <xdr:cNvSpPr txBox="1"/>
      </xdr:nvSpPr>
      <xdr:spPr>
        <a:xfrm>
          <a:off x="1071569" y="111126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</a:t>
          </a:r>
          <a:endParaRPr lang="fr-FR" sz="1600" b="1"/>
        </a:p>
      </xdr:txBody>
    </xdr:sp>
    <xdr:clientData/>
  </xdr:oneCellAnchor>
  <xdr:oneCellAnchor>
    <xdr:from>
      <xdr:col>1</xdr:col>
      <xdr:colOff>485777</xdr:colOff>
      <xdr:row>7</xdr:row>
      <xdr:rowOff>104775</xdr:rowOff>
    </xdr:from>
    <xdr:ext cx="8508999" cy="463550"/>
    <xdr:sp macro="" textlink="">
      <xdr:nvSpPr>
        <xdr:cNvPr id="3" name="ZoneTexte 2"/>
        <xdr:cNvSpPr txBox="1"/>
      </xdr:nvSpPr>
      <xdr:spPr>
        <a:xfrm>
          <a:off x="1136652" y="2176463"/>
          <a:ext cx="85089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 ACCORDING TO THE RESULT ON THE FOLLOWING SHEET</a:t>
          </a:r>
          <a:endParaRPr lang="fr-FR" sz="16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</xdr:row>
      <xdr:rowOff>50800</xdr:rowOff>
    </xdr:from>
    <xdr:to>
      <xdr:col>15</xdr:col>
      <xdr:colOff>590550</xdr:colOff>
      <xdr:row>4</xdr:row>
      <xdr:rowOff>98425</xdr:rowOff>
    </xdr:to>
    <xdr:sp macro="" textlink="">
      <xdr:nvSpPr>
        <xdr:cNvPr id="6" name="ZoneTexte 5"/>
        <xdr:cNvSpPr txBox="1"/>
      </xdr:nvSpPr>
      <xdr:spPr>
        <a:xfrm>
          <a:off x="25400" y="831850"/>
          <a:ext cx="11341100" cy="2444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CANOPY DIMENSION VERIFICATION 11.1</a:t>
          </a:r>
        </a:p>
      </xdr:txBody>
    </xdr:sp>
    <xdr:clientData/>
  </xdr:twoCellAnchor>
  <xdr:twoCellAnchor>
    <xdr:from>
      <xdr:col>0</xdr:col>
      <xdr:colOff>3775</xdr:colOff>
      <xdr:row>12</xdr:row>
      <xdr:rowOff>172136</xdr:rowOff>
    </xdr:from>
    <xdr:to>
      <xdr:col>15</xdr:col>
      <xdr:colOff>562575</xdr:colOff>
      <xdr:row>14</xdr:row>
      <xdr:rowOff>22396</xdr:rowOff>
    </xdr:to>
    <xdr:sp macro="" textlink="">
      <xdr:nvSpPr>
        <xdr:cNvPr id="7" name="ZoneTexte 6"/>
        <xdr:cNvSpPr txBox="1"/>
      </xdr:nvSpPr>
      <xdr:spPr>
        <a:xfrm>
          <a:off x="3775" y="3046798"/>
          <a:ext cx="12066030" cy="2449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LINE ATTACHMENT POINT VERIFICATION</a:t>
          </a:r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  11.2</a:t>
          </a:r>
          <a:endParaRPr lang="fr-FR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17162</xdr:colOff>
      <xdr:row>40</xdr:row>
      <xdr:rowOff>111133</xdr:rowOff>
    </xdr:from>
    <xdr:to>
      <xdr:col>13</xdr:col>
      <xdr:colOff>526513</xdr:colOff>
      <xdr:row>45</xdr:row>
      <xdr:rowOff>187621</xdr:rowOff>
    </xdr:to>
    <xdr:sp macro="" textlink="">
      <xdr:nvSpPr>
        <xdr:cNvPr id="10" name="ZoneTexte 9"/>
        <xdr:cNvSpPr txBox="1"/>
      </xdr:nvSpPr>
      <xdr:spPr>
        <a:xfrm>
          <a:off x="1055473" y="8451944"/>
          <a:ext cx="9450837" cy="10633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/>
        </a:p>
      </xdr:txBody>
    </xdr:sp>
    <xdr:clientData/>
  </xdr:twoCellAnchor>
  <xdr:twoCellAnchor>
    <xdr:from>
      <xdr:col>1</xdr:col>
      <xdr:colOff>34324</xdr:colOff>
      <xdr:row>39</xdr:row>
      <xdr:rowOff>94392</xdr:rowOff>
    </xdr:from>
    <xdr:to>
      <xdr:col>13</xdr:col>
      <xdr:colOff>520163</xdr:colOff>
      <xdr:row>40</xdr:row>
      <xdr:rowOff>103917</xdr:rowOff>
    </xdr:to>
    <xdr:sp macro="" textlink="">
      <xdr:nvSpPr>
        <xdr:cNvPr id="11" name="ZoneTexte 10"/>
        <xdr:cNvSpPr txBox="1"/>
      </xdr:nvSpPr>
      <xdr:spPr>
        <a:xfrm>
          <a:off x="1072635" y="8203514"/>
          <a:ext cx="9427325" cy="24121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COMMENT</a:t>
          </a:r>
        </a:p>
      </xdr:txBody>
    </xdr:sp>
    <xdr:clientData/>
  </xdr:twoCellAnchor>
  <xdr:oneCellAnchor>
    <xdr:from>
      <xdr:col>2</xdr:col>
      <xdr:colOff>361949</xdr:colOff>
      <xdr:row>15</xdr:row>
      <xdr:rowOff>31751</xdr:rowOff>
    </xdr:from>
    <xdr:ext cx="7009199" cy="463550"/>
    <xdr:sp macro="" textlink="">
      <xdr:nvSpPr>
        <xdr:cNvPr id="8" name="ZoneTexte 7"/>
        <xdr:cNvSpPr txBox="1"/>
      </xdr:nvSpPr>
      <xdr:spPr>
        <a:xfrm>
          <a:off x="2198300" y="3301143"/>
          <a:ext cx="7009199" cy="463550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100" baseline="0"/>
            <a:t>  </a:t>
          </a:r>
          <a:r>
            <a:rPr lang="fr-FR" sz="1600" b="1" baseline="0"/>
            <a:t>FILL UP THE BLUE CELLS AND LAZER TARE IF NECESSARY</a:t>
          </a:r>
          <a:endParaRPr lang="fr-FR" sz="1600" b="1"/>
        </a:p>
      </xdr:txBody>
    </xdr:sp>
    <xdr:clientData/>
  </xdr:oneCellAnchor>
  <xdr:oneCellAnchor>
    <xdr:from>
      <xdr:col>6</xdr:col>
      <xdr:colOff>25399</xdr:colOff>
      <xdr:row>5</xdr:row>
      <xdr:rowOff>0</xdr:rowOff>
    </xdr:from>
    <xdr:ext cx="6461897" cy="322001"/>
    <xdr:sp macro="" textlink="">
      <xdr:nvSpPr>
        <xdr:cNvPr id="9" name="ZoneTexte 8"/>
        <xdr:cNvSpPr txBox="1"/>
      </xdr:nvSpPr>
      <xdr:spPr>
        <a:xfrm>
          <a:off x="5053913" y="1167027"/>
          <a:ext cx="6461897" cy="322001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600" b="1" baseline="0"/>
            <a:t>  FILL UP THE BLUE  CELLS </a:t>
          </a:r>
          <a:r>
            <a:rPr lang="fr-FR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LAZER TARE IF NECESSARY</a:t>
          </a:r>
          <a:endParaRPr lang="fr-FR" sz="1600" b="1"/>
        </a:p>
      </xdr:txBody>
    </xdr:sp>
    <xdr:clientData/>
  </xdr:oneCellAnchor>
  <xdr:twoCellAnchor>
    <xdr:from>
      <xdr:col>0</xdr:col>
      <xdr:colOff>60068</xdr:colOff>
      <xdr:row>28</xdr:row>
      <xdr:rowOff>154459</xdr:rowOff>
    </xdr:from>
    <xdr:to>
      <xdr:col>6</xdr:col>
      <xdr:colOff>17162</xdr:colOff>
      <xdr:row>39</xdr:row>
      <xdr:rowOff>8581</xdr:rowOff>
    </xdr:to>
    <xdr:grpSp>
      <xdr:nvGrpSpPr>
        <xdr:cNvPr id="13" name="Groupe 12"/>
        <xdr:cNvGrpSpPr/>
      </xdr:nvGrpSpPr>
      <xdr:grpSpPr>
        <a:xfrm>
          <a:off x="60068" y="6041081"/>
          <a:ext cx="4985608" cy="2068041"/>
          <a:chOff x="9057735" y="395377"/>
          <a:chExt cx="11849340" cy="5782573"/>
        </a:xfrm>
      </xdr:grpSpPr>
      <xdr:pic>
        <xdr:nvPicPr>
          <xdr:cNvPr id="14" name="Grafik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2" r="2956"/>
          <a:stretch>
            <a:fillRect/>
          </a:stretch>
        </xdr:blipFill>
        <xdr:spPr bwMode="auto">
          <a:xfrm>
            <a:off x="9057735" y="395377"/>
            <a:ext cx="11633679" cy="57825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5" name="Ellipse 14"/>
          <xdr:cNvSpPr/>
        </xdr:nvSpPr>
        <xdr:spPr>
          <a:xfrm>
            <a:off x="9381224" y="1425755"/>
            <a:ext cx="3869907" cy="351047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6" name="Ellipse 15"/>
          <xdr:cNvSpPr/>
        </xdr:nvSpPr>
        <xdr:spPr>
          <a:xfrm>
            <a:off x="13718396" y="1521604"/>
            <a:ext cx="3447210" cy="321956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7" name="Ellipse 16"/>
          <xdr:cNvSpPr/>
        </xdr:nvSpPr>
        <xdr:spPr>
          <a:xfrm>
            <a:off x="17285418" y="1988868"/>
            <a:ext cx="2627223" cy="276093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18" name="Ellipse 17"/>
          <xdr:cNvSpPr/>
        </xdr:nvSpPr>
        <xdr:spPr>
          <a:xfrm>
            <a:off x="19618386" y="2743678"/>
            <a:ext cx="1288689" cy="154556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9</xdr:col>
      <xdr:colOff>480540</xdr:colOff>
      <xdr:row>6</xdr:row>
      <xdr:rowOff>111554</xdr:rowOff>
    </xdr:from>
    <xdr:to>
      <xdr:col>9</xdr:col>
      <xdr:colOff>712229</xdr:colOff>
      <xdr:row>8</xdr:row>
      <xdr:rowOff>128716</xdr:rowOff>
    </xdr:to>
    <xdr:sp macro="" textlink="">
      <xdr:nvSpPr>
        <xdr:cNvPr id="19" name="Forme libre 18"/>
        <xdr:cNvSpPr/>
      </xdr:nvSpPr>
      <xdr:spPr>
        <a:xfrm flipH="1">
          <a:off x="8109121" y="1475946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12</xdr:col>
      <xdr:colOff>366927</xdr:colOff>
      <xdr:row>6</xdr:row>
      <xdr:rowOff>92332</xdr:rowOff>
    </xdr:from>
    <xdr:to>
      <xdr:col>13</xdr:col>
      <xdr:colOff>118076</xdr:colOff>
      <xdr:row>8</xdr:row>
      <xdr:rowOff>109494</xdr:rowOff>
    </xdr:to>
    <xdr:sp macro="" textlink="">
      <xdr:nvSpPr>
        <xdr:cNvPr id="20" name="Forme libre 19"/>
        <xdr:cNvSpPr/>
      </xdr:nvSpPr>
      <xdr:spPr>
        <a:xfrm flipH="1">
          <a:off x="9866184" y="1456724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214528</xdr:colOff>
      <xdr:row>17</xdr:row>
      <xdr:rowOff>60068</xdr:rowOff>
    </xdr:from>
    <xdr:to>
      <xdr:col>4</xdr:col>
      <xdr:colOff>446217</xdr:colOff>
      <xdr:row>19</xdr:row>
      <xdr:rowOff>102973</xdr:rowOff>
    </xdr:to>
    <xdr:sp macro="" textlink="">
      <xdr:nvSpPr>
        <xdr:cNvPr id="21" name="Forme libre 20"/>
        <xdr:cNvSpPr/>
      </xdr:nvSpPr>
      <xdr:spPr>
        <a:xfrm flipH="1">
          <a:off x="3758514" y="3724190"/>
          <a:ext cx="231689" cy="45479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607198</xdr:colOff>
      <xdr:row>17</xdr:row>
      <xdr:rowOff>49429</xdr:rowOff>
    </xdr:from>
    <xdr:to>
      <xdr:col>5</xdr:col>
      <xdr:colOff>118076</xdr:colOff>
      <xdr:row>21</xdr:row>
      <xdr:rowOff>32268</xdr:rowOff>
    </xdr:to>
    <xdr:sp macro="" textlink="">
      <xdr:nvSpPr>
        <xdr:cNvPr id="22" name="Forme libre 21"/>
        <xdr:cNvSpPr/>
      </xdr:nvSpPr>
      <xdr:spPr>
        <a:xfrm flipH="1">
          <a:off x="4151184" y="3713551"/>
          <a:ext cx="257433" cy="80662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527010"/>
            <a:gd name="connsiteY0" fmla="*/ 0 h 404273"/>
            <a:gd name="connsiteX1" fmla="*/ 1527010 w 1527010"/>
            <a:gd name="connsiteY1" fmla="*/ 404273 h 4042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527010" h="404273">
              <a:moveTo>
                <a:pt x="0" y="0"/>
              </a:moveTo>
              <a:cubicBezTo>
                <a:pt x="616940" y="120012"/>
                <a:pt x="1412303" y="65061"/>
                <a:pt x="1527010" y="40427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570814</xdr:colOff>
      <xdr:row>17</xdr:row>
      <xdr:rowOff>38788</xdr:rowOff>
    </xdr:from>
    <xdr:to>
      <xdr:col>6</xdr:col>
      <xdr:colOff>81692</xdr:colOff>
      <xdr:row>21</xdr:row>
      <xdr:rowOff>64532</xdr:rowOff>
    </xdr:to>
    <xdr:sp macro="" textlink="">
      <xdr:nvSpPr>
        <xdr:cNvPr id="23" name="Forme libre 22"/>
        <xdr:cNvSpPr/>
      </xdr:nvSpPr>
      <xdr:spPr>
        <a:xfrm flipH="1">
          <a:off x="4861355" y="3702910"/>
          <a:ext cx="248851" cy="84952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476104"/>
            <a:gd name="connsiteY0" fmla="*/ 0 h 425777"/>
            <a:gd name="connsiteX1" fmla="*/ 1476104 w 1476104"/>
            <a:gd name="connsiteY1" fmla="*/ 425777 h 42577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476104" h="425777">
              <a:moveTo>
                <a:pt x="0" y="0"/>
              </a:moveTo>
              <a:cubicBezTo>
                <a:pt x="616940" y="120012"/>
                <a:pt x="1361397" y="86565"/>
                <a:pt x="1476104" y="425777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122538</xdr:colOff>
      <xdr:row>16</xdr:row>
      <xdr:rowOff>113659</xdr:rowOff>
    </xdr:from>
    <xdr:to>
      <xdr:col>11</xdr:col>
      <xdr:colOff>518159</xdr:colOff>
      <xdr:row>20</xdr:row>
      <xdr:rowOff>174028</xdr:rowOff>
    </xdr:to>
    <xdr:sp macro="" textlink="">
      <xdr:nvSpPr>
        <xdr:cNvPr id="24" name="Forme libre 23"/>
        <xdr:cNvSpPr/>
      </xdr:nvSpPr>
      <xdr:spPr>
        <a:xfrm flipH="1">
          <a:off x="9141254" y="3580416"/>
          <a:ext cx="395621" cy="875571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499744"/>
            <a:gd name="connsiteY0" fmla="*/ 0 h 288152"/>
            <a:gd name="connsiteX1" fmla="*/ 499744 w 499744"/>
            <a:gd name="connsiteY1" fmla="*/ 288152 h 288152"/>
            <a:gd name="connsiteX0" fmla="*/ 0 w 306980"/>
            <a:gd name="connsiteY0" fmla="*/ 0 h 292453"/>
            <a:gd name="connsiteX1" fmla="*/ 208227 w 306980"/>
            <a:gd name="connsiteY1" fmla="*/ 292453 h 292453"/>
            <a:gd name="connsiteX0" fmla="*/ 0 w 832913"/>
            <a:gd name="connsiteY0" fmla="*/ 0 h 313957"/>
            <a:gd name="connsiteX1" fmla="*/ 832913 w 832913"/>
            <a:gd name="connsiteY1" fmla="*/ 313957 h 313957"/>
            <a:gd name="connsiteX0" fmla="*/ 1877752 w 1972389"/>
            <a:gd name="connsiteY0" fmla="*/ 0 h 438679"/>
            <a:gd name="connsiteX1" fmla="*/ 3684 w 1972389"/>
            <a:gd name="connsiteY1" fmla="*/ 438679 h 438679"/>
            <a:gd name="connsiteX0" fmla="*/ 1920033 w 1920033"/>
            <a:gd name="connsiteY0" fmla="*/ 151 h 438830"/>
            <a:gd name="connsiteX1" fmla="*/ 45965 w 1920033"/>
            <a:gd name="connsiteY1" fmla="*/ 438830 h 43883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920033" h="438830">
              <a:moveTo>
                <a:pt x="1920033" y="151"/>
              </a:moveTo>
              <a:cubicBezTo>
                <a:pt x="-128358" y="-4559"/>
                <a:pt x="-68742" y="99618"/>
                <a:pt x="45965" y="43883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197709</xdr:colOff>
      <xdr:row>16</xdr:row>
      <xdr:rowOff>26088</xdr:rowOff>
    </xdr:from>
    <xdr:to>
      <xdr:col>12</xdr:col>
      <xdr:colOff>501808</xdr:colOff>
      <xdr:row>20</xdr:row>
      <xdr:rowOff>129062</xdr:rowOff>
    </xdr:to>
    <xdr:sp macro="" textlink="">
      <xdr:nvSpPr>
        <xdr:cNvPr id="25" name="Forme libre 24"/>
        <xdr:cNvSpPr/>
      </xdr:nvSpPr>
      <xdr:spPr>
        <a:xfrm flipH="1">
          <a:off x="9216425" y="3492845"/>
          <a:ext cx="836126" cy="918176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2715239 w 2789289"/>
            <a:gd name="connsiteY0" fmla="*/ 0 h 460183"/>
            <a:gd name="connsiteX1" fmla="*/ 2807 w 2789289"/>
            <a:gd name="connsiteY1" fmla="*/ 460183 h 460183"/>
            <a:gd name="connsiteX0" fmla="*/ 2784261 w 2784261"/>
            <a:gd name="connsiteY0" fmla="*/ 0 h 460183"/>
            <a:gd name="connsiteX1" fmla="*/ 71829 w 2784261"/>
            <a:gd name="connsiteY1" fmla="*/ 460183 h 460183"/>
            <a:gd name="connsiteX0" fmla="*/ 3488592 w 3488592"/>
            <a:gd name="connsiteY0" fmla="*/ 0 h 498890"/>
            <a:gd name="connsiteX1" fmla="*/ 16677 w 3488592"/>
            <a:gd name="connsiteY1" fmla="*/ 498890 h 498890"/>
            <a:gd name="connsiteX0" fmla="*/ 3523935 w 3523936"/>
            <a:gd name="connsiteY0" fmla="*/ 0 h 460183"/>
            <a:gd name="connsiteX1" fmla="*/ 15855 w 3523936"/>
            <a:gd name="connsiteY1" fmla="*/ 460183 h 46018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3523936" h="460183">
              <a:moveTo>
                <a:pt x="3523935" y="0"/>
              </a:moveTo>
              <a:cubicBezTo>
                <a:pt x="343467" y="16793"/>
                <a:pt x="-98852" y="120971"/>
                <a:pt x="15855" y="46018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169906</xdr:colOff>
      <xdr:row>15</xdr:row>
      <xdr:rowOff>118393</xdr:rowOff>
    </xdr:from>
    <xdr:to>
      <xdr:col>13</xdr:col>
      <xdr:colOff>505982</xdr:colOff>
      <xdr:row>31</xdr:row>
      <xdr:rowOff>32609</xdr:rowOff>
    </xdr:to>
    <xdr:sp macro="" textlink="">
      <xdr:nvSpPr>
        <xdr:cNvPr id="26" name="Forme libre 25"/>
        <xdr:cNvSpPr/>
      </xdr:nvSpPr>
      <xdr:spPr>
        <a:xfrm flipH="1">
          <a:off x="9188622" y="3387785"/>
          <a:ext cx="1443036" cy="3157865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1212640 w 1334121"/>
            <a:gd name="connsiteY0" fmla="*/ 0 h 1535377"/>
            <a:gd name="connsiteX1" fmla="*/ 4911 w 1334121"/>
            <a:gd name="connsiteY1" fmla="*/ 1535377 h 1535377"/>
            <a:gd name="connsiteX0" fmla="*/ 1337285 w 1452631"/>
            <a:gd name="connsiteY0" fmla="*/ 0 h 1582686"/>
            <a:gd name="connsiteX1" fmla="*/ 4620 w 1452631"/>
            <a:gd name="connsiteY1" fmla="*/ 1582686 h 1582686"/>
            <a:gd name="connsiteX0" fmla="*/ 6302658 w 6302658"/>
            <a:gd name="connsiteY0" fmla="*/ 0 h 1582686"/>
            <a:gd name="connsiteX1" fmla="*/ 4969993 w 6302658"/>
            <a:gd name="connsiteY1" fmla="*/ 1582686 h 1582686"/>
            <a:gd name="connsiteX0" fmla="*/ 7003344 w 7003344"/>
            <a:gd name="connsiteY0" fmla="*/ 13 h 1582699"/>
            <a:gd name="connsiteX1" fmla="*/ 5670679 w 7003344"/>
            <a:gd name="connsiteY1" fmla="*/ 1582699 h 158269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7003344" h="1582699">
              <a:moveTo>
                <a:pt x="7003344" y="13"/>
              </a:moveTo>
              <a:cubicBezTo>
                <a:pt x="-7871921" y="-4697"/>
                <a:pt x="5555972" y="1243487"/>
                <a:pt x="5670679" y="1582699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150685</xdr:colOff>
      <xdr:row>14</xdr:row>
      <xdr:rowOff>180112</xdr:rowOff>
    </xdr:from>
    <xdr:to>
      <xdr:col>13</xdr:col>
      <xdr:colOff>657236</xdr:colOff>
      <xdr:row>31</xdr:row>
      <xdr:rowOff>4807</xdr:rowOff>
    </xdr:to>
    <xdr:sp macro="" textlink="">
      <xdr:nvSpPr>
        <xdr:cNvPr id="27" name="Forme libre 26"/>
        <xdr:cNvSpPr/>
      </xdr:nvSpPr>
      <xdr:spPr>
        <a:xfrm flipH="1">
          <a:off x="9169401" y="3252139"/>
          <a:ext cx="1613511" cy="326570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3329639 w 3393503"/>
            <a:gd name="connsiteY0" fmla="*/ 0 h 1556881"/>
            <a:gd name="connsiteX1" fmla="*/ 2390 w 3393503"/>
            <a:gd name="connsiteY1" fmla="*/ 1556881 h 1556881"/>
            <a:gd name="connsiteX0" fmla="*/ 5977537 w 5977537"/>
            <a:gd name="connsiteY0" fmla="*/ 7187 h 1564068"/>
            <a:gd name="connsiteX1" fmla="*/ 2650288 w 5977537"/>
            <a:gd name="connsiteY1" fmla="*/ 1564068 h 1564068"/>
            <a:gd name="connsiteX0" fmla="*/ 10105151 w 10105151"/>
            <a:gd name="connsiteY0" fmla="*/ 0 h 1556881"/>
            <a:gd name="connsiteX1" fmla="*/ 2168925 w 10105151"/>
            <a:gd name="connsiteY1" fmla="*/ 1262019 h 1556881"/>
            <a:gd name="connsiteX2" fmla="*/ 6777902 w 10105151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936225 w 7936225"/>
            <a:gd name="connsiteY0" fmla="*/ 0 h 1556881"/>
            <a:gd name="connsiteX1" fmla="*/ -1 w 7936225"/>
            <a:gd name="connsiteY1" fmla="*/ 1262019 h 1556881"/>
            <a:gd name="connsiteX2" fmla="*/ 4608976 w 7936225"/>
            <a:gd name="connsiteY2" fmla="*/ 1556881 h 1556881"/>
            <a:gd name="connsiteX0" fmla="*/ 7827729 w 7827729"/>
            <a:gd name="connsiteY0" fmla="*/ 0 h 1548280"/>
            <a:gd name="connsiteX1" fmla="*/ -1 w 7827729"/>
            <a:gd name="connsiteY1" fmla="*/ 1253418 h 1548280"/>
            <a:gd name="connsiteX2" fmla="*/ 4608976 w 7827729"/>
            <a:gd name="connsiteY2" fmla="*/ 1548280 h 1548280"/>
            <a:gd name="connsiteX0" fmla="*/ 7827729 w 7827729"/>
            <a:gd name="connsiteY0" fmla="*/ 20751 h 1569031"/>
            <a:gd name="connsiteX1" fmla="*/ -1 w 7827729"/>
            <a:gd name="connsiteY1" fmla="*/ 1274169 h 1569031"/>
            <a:gd name="connsiteX2" fmla="*/ 4608976 w 7827729"/>
            <a:gd name="connsiteY2" fmla="*/ 1569031 h 1569031"/>
            <a:gd name="connsiteX0" fmla="*/ 5657779 w 5657779"/>
            <a:gd name="connsiteY0" fmla="*/ 22779 h 1571059"/>
            <a:gd name="connsiteX1" fmla="*/ 0 w 5657779"/>
            <a:gd name="connsiteY1" fmla="*/ 1241791 h 1571059"/>
            <a:gd name="connsiteX2" fmla="*/ 2439026 w 5657779"/>
            <a:gd name="connsiteY2" fmla="*/ 1571059 h 1571059"/>
            <a:gd name="connsiteX0" fmla="*/ 5707823 w 5707823"/>
            <a:gd name="connsiteY0" fmla="*/ 93755 h 1642035"/>
            <a:gd name="connsiteX1" fmla="*/ 50044 w 5707823"/>
            <a:gd name="connsiteY1" fmla="*/ 1312767 h 1642035"/>
            <a:gd name="connsiteX2" fmla="*/ 2489070 w 5707823"/>
            <a:gd name="connsiteY2" fmla="*/ 1642035 h 1642035"/>
            <a:gd name="connsiteX0" fmla="*/ 6787692 w 6787692"/>
            <a:gd name="connsiteY0" fmla="*/ 45242 h 1593522"/>
            <a:gd name="connsiteX1" fmla="*/ 1129913 w 6787692"/>
            <a:gd name="connsiteY1" fmla="*/ 1264254 h 1593522"/>
            <a:gd name="connsiteX2" fmla="*/ 3568939 w 6787692"/>
            <a:gd name="connsiteY2" fmla="*/ 1593522 h 1593522"/>
            <a:gd name="connsiteX0" fmla="*/ 6787692 w 6787692"/>
            <a:gd name="connsiteY0" fmla="*/ 45242 h 1593522"/>
            <a:gd name="connsiteX1" fmla="*/ 1129913 w 6787692"/>
            <a:gd name="connsiteY1" fmla="*/ 1264254 h 1593522"/>
            <a:gd name="connsiteX2" fmla="*/ 3568939 w 6787692"/>
            <a:gd name="connsiteY2" fmla="*/ 1593522 h 1593522"/>
            <a:gd name="connsiteX0" fmla="*/ 6103123 w 6103123"/>
            <a:gd name="connsiteY0" fmla="*/ 49016 h 1597296"/>
            <a:gd name="connsiteX1" fmla="*/ 1638813 w 6103123"/>
            <a:gd name="connsiteY1" fmla="*/ 1164810 h 1597296"/>
            <a:gd name="connsiteX2" fmla="*/ 2884370 w 6103123"/>
            <a:gd name="connsiteY2" fmla="*/ 1597296 h 1597296"/>
            <a:gd name="connsiteX0" fmla="*/ 6737534 w 6737534"/>
            <a:gd name="connsiteY0" fmla="*/ 46982 h 1595262"/>
            <a:gd name="connsiteX1" fmla="*/ 2273224 w 6737534"/>
            <a:gd name="connsiteY1" fmla="*/ 1162776 h 1595262"/>
            <a:gd name="connsiteX2" fmla="*/ 3518781 w 6737534"/>
            <a:gd name="connsiteY2" fmla="*/ 1595262 h 1595262"/>
            <a:gd name="connsiteX0" fmla="*/ 6737534 w 6737534"/>
            <a:gd name="connsiteY0" fmla="*/ 46982 h 1595262"/>
            <a:gd name="connsiteX1" fmla="*/ 2273224 w 6737534"/>
            <a:gd name="connsiteY1" fmla="*/ 1162776 h 1595262"/>
            <a:gd name="connsiteX2" fmla="*/ 3518781 w 6737534"/>
            <a:gd name="connsiteY2" fmla="*/ 1595262 h 1595262"/>
            <a:gd name="connsiteX0" fmla="*/ 6800302 w 6800302"/>
            <a:gd name="connsiteY0" fmla="*/ 45462 h 1636750"/>
            <a:gd name="connsiteX1" fmla="*/ 2227496 w 6800302"/>
            <a:gd name="connsiteY1" fmla="*/ 1204264 h 1636750"/>
            <a:gd name="connsiteX2" fmla="*/ 3473053 w 6800302"/>
            <a:gd name="connsiteY2" fmla="*/ 1636750 h 16367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800302" h="1636750">
              <a:moveTo>
                <a:pt x="6800302" y="45462"/>
              </a:moveTo>
              <a:cubicBezTo>
                <a:pt x="-2478884" y="-236641"/>
                <a:pt x="-395738" y="873069"/>
                <a:pt x="2227496" y="1204264"/>
              </a:cubicBezTo>
              <a:cubicBezTo>
                <a:pt x="3258172" y="1361092"/>
                <a:pt x="3358346" y="1297538"/>
                <a:pt x="3473053" y="163675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95997</xdr:colOff>
      <xdr:row>3</xdr:row>
      <xdr:rowOff>135591</xdr:rowOff>
    </xdr:from>
    <xdr:to>
      <xdr:col>12</xdr:col>
      <xdr:colOff>747058</xdr:colOff>
      <xdr:row>5</xdr:row>
      <xdr:rowOff>53042</xdr:rowOff>
    </xdr:to>
    <xdr:sp macro="" textlink="">
      <xdr:nvSpPr>
        <xdr:cNvPr id="2" name="ZoneTexte 1"/>
        <xdr:cNvSpPr txBox="1"/>
      </xdr:nvSpPr>
      <xdr:spPr>
        <a:xfrm>
          <a:off x="95997" y="920003"/>
          <a:ext cx="9040532" cy="305921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>
              <a:latin typeface="Arial" panose="020B0604020202020204" pitchFamily="34" charset="0"/>
              <a:cs typeface="Arial" panose="020B0604020202020204" pitchFamily="34" charset="0"/>
            </a:rPr>
            <a:t>RISER LENGTH VERIFICATION 11.4</a:t>
          </a:r>
        </a:p>
      </xdr:txBody>
    </xdr:sp>
    <xdr:clientData/>
  </xdr:twoCellAnchor>
  <xdr:oneCellAnchor>
    <xdr:from>
      <xdr:col>0</xdr:col>
      <xdr:colOff>14941</xdr:colOff>
      <xdr:row>7</xdr:row>
      <xdr:rowOff>171823</xdr:rowOff>
    </xdr:from>
    <xdr:ext cx="6461897" cy="322001"/>
    <xdr:sp macro="" textlink="">
      <xdr:nvSpPr>
        <xdr:cNvPr id="5" name="ZoneTexte 4"/>
        <xdr:cNvSpPr txBox="1"/>
      </xdr:nvSpPr>
      <xdr:spPr>
        <a:xfrm>
          <a:off x="14941" y="1733176"/>
          <a:ext cx="6461897" cy="322001"/>
        </a:xfrm>
        <a:prstGeom prst="rect">
          <a:avLst/>
        </a:prstGeom>
        <a:solidFill>
          <a:schemeClr val="bg2">
            <a:lumMod val="75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fr-FR" sz="1600" b="1" baseline="0"/>
            <a:t>  FILL UP THE BLUE  CELLS </a:t>
          </a:r>
          <a:endParaRPr lang="fr-FR" sz="1600" b="1"/>
        </a:p>
      </xdr:txBody>
    </xdr:sp>
    <xdr:clientData/>
  </xdr:oneCellAnchor>
  <xdr:twoCellAnchor>
    <xdr:from>
      <xdr:col>4</xdr:col>
      <xdr:colOff>53897</xdr:colOff>
      <xdr:row>9</xdr:row>
      <xdr:rowOff>89647</xdr:rowOff>
    </xdr:from>
    <xdr:to>
      <xdr:col>5</xdr:col>
      <xdr:colOff>142494</xdr:colOff>
      <xdr:row>14</xdr:row>
      <xdr:rowOff>91249</xdr:rowOff>
    </xdr:to>
    <xdr:sp macro="" textlink="">
      <xdr:nvSpPr>
        <xdr:cNvPr id="7" name="Forme libre 6"/>
        <xdr:cNvSpPr/>
      </xdr:nvSpPr>
      <xdr:spPr>
        <a:xfrm>
          <a:off x="2511721" y="2039471"/>
          <a:ext cx="574185" cy="1241719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261035"/>
            <a:gd name="connsiteY0" fmla="*/ 0 h 985277"/>
            <a:gd name="connsiteX1" fmla="*/ 46070 w 261035"/>
            <a:gd name="connsiteY1" fmla="*/ 985277 h 985277"/>
            <a:gd name="connsiteX0" fmla="*/ 0 w 413475"/>
            <a:gd name="connsiteY0" fmla="*/ 0 h 985277"/>
            <a:gd name="connsiteX1" fmla="*/ 46070 w 413475"/>
            <a:gd name="connsiteY1" fmla="*/ 985277 h 985277"/>
            <a:gd name="connsiteX0" fmla="*/ 158274 w 490805"/>
            <a:gd name="connsiteY0" fmla="*/ 0 h 1075898"/>
            <a:gd name="connsiteX1" fmla="*/ 0 w 490805"/>
            <a:gd name="connsiteY1" fmla="*/ 1075898 h 10758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90805" h="1075898">
              <a:moveTo>
                <a:pt x="158274" y="0"/>
              </a:moveTo>
              <a:cubicBezTo>
                <a:pt x="775214" y="120012"/>
                <a:pt x="421696" y="1073280"/>
                <a:pt x="0" y="1075898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94237</xdr:colOff>
      <xdr:row>9</xdr:row>
      <xdr:rowOff>77696</xdr:rowOff>
    </xdr:from>
    <xdr:to>
      <xdr:col>5</xdr:col>
      <xdr:colOff>336868</xdr:colOff>
      <xdr:row>18</xdr:row>
      <xdr:rowOff>109180</xdr:rowOff>
    </xdr:to>
    <xdr:sp macro="" textlink="">
      <xdr:nvSpPr>
        <xdr:cNvPr id="8" name="Forme libre 7"/>
        <xdr:cNvSpPr/>
      </xdr:nvSpPr>
      <xdr:spPr>
        <a:xfrm>
          <a:off x="2552061" y="2027520"/>
          <a:ext cx="728219" cy="204854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261035"/>
            <a:gd name="connsiteY0" fmla="*/ 0 h 985277"/>
            <a:gd name="connsiteX1" fmla="*/ 46070 w 261035"/>
            <a:gd name="connsiteY1" fmla="*/ 985277 h 985277"/>
            <a:gd name="connsiteX0" fmla="*/ 0 w 413475"/>
            <a:gd name="connsiteY0" fmla="*/ 0 h 985277"/>
            <a:gd name="connsiteX1" fmla="*/ 46070 w 413475"/>
            <a:gd name="connsiteY1" fmla="*/ 985277 h 985277"/>
            <a:gd name="connsiteX0" fmla="*/ 0 w 457743"/>
            <a:gd name="connsiteY0" fmla="*/ 0 h 1075898"/>
            <a:gd name="connsiteX1" fmla="*/ 135471 w 457743"/>
            <a:gd name="connsiteY1" fmla="*/ 1075898 h 1075898"/>
            <a:gd name="connsiteX0" fmla="*/ 0 w 434890"/>
            <a:gd name="connsiteY0" fmla="*/ 0 h 1600208"/>
            <a:gd name="connsiteX1" fmla="*/ 90771 w 434890"/>
            <a:gd name="connsiteY1" fmla="*/ 1600208 h 1600208"/>
            <a:gd name="connsiteX0" fmla="*/ 241288 w 547847"/>
            <a:gd name="connsiteY0" fmla="*/ 0 h 1664938"/>
            <a:gd name="connsiteX1" fmla="*/ 0 w 547847"/>
            <a:gd name="connsiteY1" fmla="*/ 1664938 h 1664938"/>
            <a:gd name="connsiteX0" fmla="*/ 292374 w 584598"/>
            <a:gd name="connsiteY0" fmla="*/ 0 h 1742613"/>
            <a:gd name="connsiteX1" fmla="*/ 0 w 584598"/>
            <a:gd name="connsiteY1" fmla="*/ 1742613 h 1742613"/>
            <a:gd name="connsiteX0" fmla="*/ 343460 w 622469"/>
            <a:gd name="connsiteY0" fmla="*/ 0 h 1774978"/>
            <a:gd name="connsiteX1" fmla="*/ 0 w 622469"/>
            <a:gd name="connsiteY1" fmla="*/ 1774978 h 177497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622469" h="1774978">
              <a:moveTo>
                <a:pt x="343460" y="0"/>
              </a:moveTo>
              <a:cubicBezTo>
                <a:pt x="960400" y="120012"/>
                <a:pt x="421696" y="1772360"/>
                <a:pt x="0" y="1774978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480405</xdr:colOff>
      <xdr:row>88</xdr:row>
      <xdr:rowOff>30695</xdr:rowOff>
    </xdr:from>
    <xdr:ext cx="2137273" cy="562429"/>
    <xdr:sp macro="" textlink="">
      <xdr:nvSpPr>
        <xdr:cNvPr id="2" name="ZoneTexte 1"/>
        <xdr:cNvSpPr txBox="1"/>
      </xdr:nvSpPr>
      <xdr:spPr>
        <a:xfrm>
          <a:off x="8826119" y="16032695"/>
          <a:ext cx="2137273" cy="562429"/>
        </a:xfrm>
        <a:prstGeom prst="rect">
          <a:avLst/>
        </a:prstGeom>
        <a:solidFill>
          <a:srgbClr val="FF0000"/>
        </a:solidFill>
        <a:ln w="38100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1100" baseline="0"/>
            <a:t>  DIFF result  fail  if  1 group pair is superior at 20 </a:t>
          </a:r>
          <a:endParaRPr lang="fr-FR" sz="1100"/>
        </a:p>
      </xdr:txBody>
    </xdr:sp>
    <xdr:clientData/>
  </xdr:oneCellAnchor>
  <xdr:twoCellAnchor>
    <xdr:from>
      <xdr:col>0</xdr:col>
      <xdr:colOff>461819</xdr:colOff>
      <xdr:row>99</xdr:row>
      <xdr:rowOff>41233</xdr:rowOff>
    </xdr:from>
    <xdr:to>
      <xdr:col>0</xdr:col>
      <xdr:colOff>478312</xdr:colOff>
      <xdr:row>126</xdr:row>
      <xdr:rowOff>214416</xdr:rowOff>
    </xdr:to>
    <xdr:cxnSp macro="">
      <xdr:nvCxnSpPr>
        <xdr:cNvPr id="4" name="Connecteur droit avec flèche 3"/>
        <xdr:cNvCxnSpPr/>
      </xdr:nvCxnSpPr>
      <xdr:spPr>
        <a:xfrm flipH="1">
          <a:off x="461819" y="3867727"/>
          <a:ext cx="16493" cy="5055260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115459</xdr:colOff>
      <xdr:row>127</xdr:row>
      <xdr:rowOff>24740</xdr:rowOff>
    </xdr:from>
    <xdr:to>
      <xdr:col>0</xdr:col>
      <xdr:colOff>865913</xdr:colOff>
      <xdr:row>129</xdr:row>
      <xdr:rowOff>57727</xdr:rowOff>
    </xdr:to>
    <xdr:sp macro="" textlink="">
      <xdr:nvSpPr>
        <xdr:cNvPr id="5" name="ZoneTexte 4"/>
        <xdr:cNvSpPr txBox="1"/>
      </xdr:nvSpPr>
      <xdr:spPr>
        <a:xfrm>
          <a:off x="115459" y="8988961"/>
          <a:ext cx="750454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95</xdr:row>
      <xdr:rowOff>32988</xdr:rowOff>
    </xdr:from>
    <xdr:to>
      <xdr:col>0</xdr:col>
      <xdr:colOff>890648</xdr:colOff>
      <xdr:row>97</xdr:row>
      <xdr:rowOff>189676</xdr:rowOff>
    </xdr:to>
    <xdr:sp macro="" textlink="">
      <xdr:nvSpPr>
        <xdr:cNvPr id="6" name="ZoneTexte 5"/>
        <xdr:cNvSpPr txBox="1"/>
      </xdr:nvSpPr>
      <xdr:spPr>
        <a:xfrm>
          <a:off x="49480" y="3067793"/>
          <a:ext cx="841168" cy="55253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0</xdr:col>
      <xdr:colOff>461820</xdr:colOff>
      <xdr:row>138</xdr:row>
      <xdr:rowOff>145143</xdr:rowOff>
    </xdr:from>
    <xdr:to>
      <xdr:col>0</xdr:col>
      <xdr:colOff>489857</xdr:colOff>
      <xdr:row>166</xdr:row>
      <xdr:rowOff>241653</xdr:rowOff>
    </xdr:to>
    <xdr:cxnSp macro="">
      <xdr:nvCxnSpPr>
        <xdr:cNvPr id="11" name="Connecteur droit avec flèche 10"/>
        <xdr:cNvCxnSpPr/>
      </xdr:nvCxnSpPr>
      <xdr:spPr>
        <a:xfrm flipH="1">
          <a:off x="461820" y="28402643"/>
          <a:ext cx="28037" cy="5983867"/>
        </a:xfrm>
        <a:prstGeom prst="straightConnector1">
          <a:avLst/>
        </a:prstGeom>
        <a:ln w="762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25038</xdr:colOff>
      <xdr:row>86</xdr:row>
      <xdr:rowOff>39849</xdr:rowOff>
    </xdr:from>
    <xdr:to>
      <xdr:col>27</xdr:col>
      <xdr:colOff>192150</xdr:colOff>
      <xdr:row>88</xdr:row>
      <xdr:rowOff>53192</xdr:rowOff>
    </xdr:to>
    <xdr:sp macro="" textlink="">
      <xdr:nvSpPr>
        <xdr:cNvPr id="15" name="ZoneTexte 14"/>
        <xdr:cNvSpPr txBox="1"/>
      </xdr:nvSpPr>
      <xdr:spPr>
        <a:xfrm>
          <a:off x="25038" y="15453031"/>
          <a:ext cx="15672657" cy="405888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Attack Angle (11.3.1  relative line lenght  verification  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36763</xdr:colOff>
      <xdr:row>43</xdr:row>
      <xdr:rowOff>265044</xdr:rowOff>
    </xdr:from>
    <xdr:to>
      <xdr:col>28</xdr:col>
      <xdr:colOff>433779</xdr:colOff>
      <xdr:row>44</xdr:row>
      <xdr:rowOff>99917</xdr:rowOff>
    </xdr:to>
    <xdr:sp macro="" textlink="">
      <xdr:nvSpPr>
        <xdr:cNvPr id="22" name="ZoneTexte 21"/>
        <xdr:cNvSpPr txBox="1"/>
      </xdr:nvSpPr>
      <xdr:spPr>
        <a:xfrm>
          <a:off x="36763" y="9282044"/>
          <a:ext cx="16422107" cy="504509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latin typeface="Arial" panose="020B0604020202020204" pitchFamily="34" charset="0"/>
              <a:cs typeface="Arial" panose="020B0604020202020204" pitchFamily="34" charset="0"/>
            </a:rPr>
            <a:t>ARC</a:t>
          </a:r>
          <a:r>
            <a:rPr lang="fr-FR" sz="1600" b="1" baseline="0">
              <a:latin typeface="Arial" panose="020B0604020202020204" pitchFamily="34" charset="0"/>
              <a:cs typeface="Arial" panose="020B0604020202020204" pitchFamily="34" charset="0"/>
            </a:rPr>
            <a:t> TEST ( 11.3.3 absolute line lenght verification)</a:t>
          </a:r>
          <a:endParaRPr lang="fr-FR" sz="1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115459</xdr:colOff>
      <xdr:row>167</xdr:row>
      <xdr:rowOff>24740</xdr:rowOff>
    </xdr:from>
    <xdr:to>
      <xdr:col>0</xdr:col>
      <xdr:colOff>865913</xdr:colOff>
      <xdr:row>169</xdr:row>
      <xdr:rowOff>57727</xdr:rowOff>
    </xdr:to>
    <xdr:sp macro="" textlink="">
      <xdr:nvSpPr>
        <xdr:cNvPr id="27" name="ZoneTexte 26"/>
        <xdr:cNvSpPr txBox="1"/>
      </xdr:nvSpPr>
      <xdr:spPr>
        <a:xfrm>
          <a:off x="115459" y="25161669"/>
          <a:ext cx="750454" cy="550058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TIP</a:t>
          </a:r>
        </a:p>
      </xdr:txBody>
    </xdr:sp>
    <xdr:clientData/>
  </xdr:twoCellAnchor>
  <xdr:twoCellAnchor>
    <xdr:from>
      <xdr:col>0</xdr:col>
      <xdr:colOff>49480</xdr:colOff>
      <xdr:row>135</xdr:row>
      <xdr:rowOff>32988</xdr:rowOff>
    </xdr:from>
    <xdr:to>
      <xdr:col>0</xdr:col>
      <xdr:colOff>890648</xdr:colOff>
      <xdr:row>137</xdr:row>
      <xdr:rowOff>189676</xdr:rowOff>
    </xdr:to>
    <xdr:sp macro="" textlink="">
      <xdr:nvSpPr>
        <xdr:cNvPr id="28" name="ZoneTexte 27"/>
        <xdr:cNvSpPr txBox="1"/>
      </xdr:nvSpPr>
      <xdr:spPr>
        <a:xfrm>
          <a:off x="49480" y="18429845"/>
          <a:ext cx="841168" cy="555831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>
              <a:solidFill>
                <a:schemeClr val="tx2">
                  <a:lumMod val="60000"/>
                  <a:lumOff val="40000"/>
                </a:schemeClr>
              </a:solidFill>
            </a:rPr>
            <a:t>WING CENTER</a:t>
          </a:r>
        </a:p>
      </xdr:txBody>
    </xdr:sp>
    <xdr:clientData/>
  </xdr:twoCellAnchor>
  <xdr:twoCellAnchor>
    <xdr:from>
      <xdr:col>1</xdr:col>
      <xdr:colOff>7470</xdr:colOff>
      <xdr:row>10</xdr:row>
      <xdr:rowOff>126997</xdr:rowOff>
    </xdr:from>
    <xdr:to>
      <xdr:col>17</xdr:col>
      <xdr:colOff>473076</xdr:colOff>
      <xdr:row>15</xdr:row>
      <xdr:rowOff>199569</xdr:rowOff>
    </xdr:to>
    <xdr:sp macro="" textlink="">
      <xdr:nvSpPr>
        <xdr:cNvPr id="21" name="ZoneTexte 20"/>
        <xdr:cNvSpPr txBox="1"/>
      </xdr:nvSpPr>
      <xdr:spPr>
        <a:xfrm>
          <a:off x="918882" y="2271056"/>
          <a:ext cx="9542370" cy="1058689"/>
        </a:xfrm>
        <a:prstGeom prst="rect">
          <a:avLst/>
        </a:prstGeom>
        <a:solidFill>
          <a:schemeClr val="bg2">
            <a:lumMod val="75000"/>
          </a:schemeClr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400" b="1"/>
            <a:t>LINE MEASUREMENT:</a:t>
          </a:r>
        </a:p>
        <a:p>
          <a:r>
            <a:rPr lang="fr-FR" sz="1400" b="1" baseline="0"/>
            <a:t>FILL UP THE TARE LAZER AND MACHINE IF NECESSARY. (  MEASUREMENT  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TECHNIC </a:t>
          </a:r>
          <a:r>
            <a:rPr lang="fr-FR" sz="1400" b="1" baseline="0"/>
            <a:t>AND DISTANCE FROM RODE TO TARGET CAN BE DIFFERENT)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FILL UP THE</a:t>
          </a:r>
          <a:r>
            <a:rPr lang="fr-F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BLUE CELLS ; ONLY 1 SIDE( left or right ).   THE SECOND SIDE ONLY IF FAIL EVENT.</a:t>
          </a:r>
          <a:endParaRPr lang="fr-FR" sz="1400">
            <a:effectLst/>
          </a:endParaRPr>
        </a:p>
        <a:p>
          <a:endParaRPr lang="fr-FR" sz="1400" b="1"/>
        </a:p>
      </xdr:txBody>
    </xdr:sp>
    <xdr:clientData/>
  </xdr:twoCellAnchor>
  <xdr:twoCellAnchor>
    <xdr:from>
      <xdr:col>17</xdr:col>
      <xdr:colOff>224118</xdr:colOff>
      <xdr:row>12</xdr:row>
      <xdr:rowOff>112642</xdr:rowOff>
    </xdr:from>
    <xdr:to>
      <xdr:col>19</xdr:col>
      <xdr:colOff>500529</xdr:colOff>
      <xdr:row>13</xdr:row>
      <xdr:rowOff>153701</xdr:rowOff>
    </xdr:to>
    <xdr:sp macro="" textlink="">
      <xdr:nvSpPr>
        <xdr:cNvPr id="26" name="Forme libre 25"/>
        <xdr:cNvSpPr/>
      </xdr:nvSpPr>
      <xdr:spPr>
        <a:xfrm>
          <a:off x="10212294" y="2667583"/>
          <a:ext cx="1382059" cy="235294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82059" h="235294">
              <a:moveTo>
                <a:pt x="0" y="235294"/>
              </a:moveTo>
              <a:cubicBezTo>
                <a:pt x="702236" y="-6255"/>
                <a:pt x="1135530" y="-143217"/>
                <a:pt x="1382059" y="235294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234577</xdr:colOff>
      <xdr:row>11</xdr:row>
      <xdr:rowOff>93128</xdr:rowOff>
    </xdr:from>
    <xdr:to>
      <xdr:col>25</xdr:col>
      <xdr:colOff>194235</xdr:colOff>
      <xdr:row>13</xdr:row>
      <xdr:rowOff>123820</xdr:rowOff>
    </xdr:to>
    <xdr:sp macro="" textlink="">
      <xdr:nvSpPr>
        <xdr:cNvPr id="33" name="Forme libre 32"/>
        <xdr:cNvSpPr/>
      </xdr:nvSpPr>
      <xdr:spPr>
        <a:xfrm>
          <a:off x="10230224" y="2431422"/>
          <a:ext cx="4397187" cy="419163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382059"/>
            <a:gd name="connsiteY0" fmla="*/ 310627 h 310627"/>
            <a:gd name="connsiteX1" fmla="*/ 1382059 w 1382059"/>
            <a:gd name="connsiteY1" fmla="*/ 310627 h 310627"/>
            <a:gd name="connsiteX0" fmla="*/ 0 w 1717652"/>
            <a:gd name="connsiteY0" fmla="*/ 308023 h 313613"/>
            <a:gd name="connsiteX1" fmla="*/ 1717652 w 1717652"/>
            <a:gd name="connsiteY1" fmla="*/ 313613 h 3136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717652" h="313613">
              <a:moveTo>
                <a:pt x="0" y="308023"/>
              </a:moveTo>
              <a:cubicBezTo>
                <a:pt x="329934" y="-140335"/>
                <a:pt x="1471123" y="-64898"/>
                <a:pt x="1717652" y="313613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</xdr:col>
      <xdr:colOff>172356</xdr:colOff>
      <xdr:row>0</xdr:row>
      <xdr:rowOff>63500</xdr:rowOff>
    </xdr:from>
    <xdr:to>
      <xdr:col>24</xdr:col>
      <xdr:colOff>326571</xdr:colOff>
      <xdr:row>10</xdr:row>
      <xdr:rowOff>27215</xdr:rowOff>
    </xdr:to>
    <xdr:grpSp>
      <xdr:nvGrpSpPr>
        <xdr:cNvPr id="9" name="Groupe 8"/>
        <xdr:cNvGrpSpPr/>
      </xdr:nvGrpSpPr>
      <xdr:grpSpPr>
        <a:xfrm>
          <a:off x="9628083" y="63500"/>
          <a:ext cx="4645397" cy="2134260"/>
          <a:chOff x="9057735" y="395377"/>
          <a:chExt cx="11849340" cy="5782573"/>
        </a:xfrm>
      </xdr:grpSpPr>
      <xdr:pic>
        <xdr:nvPicPr>
          <xdr:cNvPr id="30" name="Grafik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82" r="2956"/>
          <a:stretch>
            <a:fillRect/>
          </a:stretch>
        </xdr:blipFill>
        <xdr:spPr bwMode="auto">
          <a:xfrm>
            <a:off x="9057735" y="395377"/>
            <a:ext cx="11633679" cy="57825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Ellipse 7"/>
          <xdr:cNvSpPr/>
        </xdr:nvSpPr>
        <xdr:spPr>
          <a:xfrm>
            <a:off x="9381224" y="1425755"/>
            <a:ext cx="3869907" cy="3510471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7" name="Ellipse 36"/>
          <xdr:cNvSpPr/>
        </xdr:nvSpPr>
        <xdr:spPr>
          <a:xfrm>
            <a:off x="13718396" y="1521604"/>
            <a:ext cx="3447210" cy="3219569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8" name="Ellipse 37"/>
          <xdr:cNvSpPr/>
        </xdr:nvSpPr>
        <xdr:spPr>
          <a:xfrm>
            <a:off x="17285418" y="1988868"/>
            <a:ext cx="2627223" cy="276093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  <xdr:sp macro="" textlink="">
        <xdr:nvSpPr>
          <xdr:cNvPr id="39" name="Ellipse 38"/>
          <xdr:cNvSpPr/>
        </xdr:nvSpPr>
        <xdr:spPr>
          <a:xfrm>
            <a:off x="19618386" y="2743678"/>
            <a:ext cx="1288689" cy="1545567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  <xdr:twoCellAnchor>
    <xdr:from>
      <xdr:col>17</xdr:col>
      <xdr:colOff>106724</xdr:colOff>
      <xdr:row>15</xdr:row>
      <xdr:rowOff>72570</xdr:rowOff>
    </xdr:from>
    <xdr:to>
      <xdr:col>19</xdr:col>
      <xdr:colOff>607788</xdr:colOff>
      <xdr:row>16</xdr:row>
      <xdr:rowOff>136071</xdr:rowOff>
    </xdr:to>
    <xdr:sp macro="" textlink="">
      <xdr:nvSpPr>
        <xdr:cNvPr id="31" name="Forme libre 30"/>
        <xdr:cNvSpPr/>
      </xdr:nvSpPr>
      <xdr:spPr>
        <a:xfrm>
          <a:off x="10121581" y="3537856"/>
          <a:ext cx="1607778" cy="263072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1374305" h="227941">
              <a:moveTo>
                <a:pt x="0" y="0"/>
              </a:moveTo>
              <a:cubicBezTo>
                <a:pt x="616940" y="120012"/>
                <a:pt x="1259598" y="-111271"/>
                <a:pt x="1374305" y="227941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172357</xdr:colOff>
      <xdr:row>15</xdr:row>
      <xdr:rowOff>36132</xdr:rowOff>
    </xdr:from>
    <xdr:to>
      <xdr:col>26</xdr:col>
      <xdr:colOff>188688</xdr:colOff>
      <xdr:row>16</xdr:row>
      <xdr:rowOff>134256</xdr:rowOff>
    </xdr:to>
    <xdr:sp macro="" textlink="">
      <xdr:nvSpPr>
        <xdr:cNvPr id="34" name="Forme libre 33"/>
        <xdr:cNvSpPr/>
      </xdr:nvSpPr>
      <xdr:spPr>
        <a:xfrm>
          <a:off x="10154557" y="3457875"/>
          <a:ext cx="4962074" cy="294067"/>
        </a:xfrm>
        <a:custGeom>
          <a:avLst/>
          <a:gdLst>
            <a:gd name="connsiteX0" fmla="*/ 0 w 1053353"/>
            <a:gd name="connsiteY0" fmla="*/ 119530 h 119530"/>
            <a:gd name="connsiteX1" fmla="*/ 1053353 w 1053353"/>
            <a:gd name="connsiteY1" fmla="*/ 0 h 119530"/>
            <a:gd name="connsiteX0" fmla="*/ 0 w 1053353"/>
            <a:gd name="connsiteY0" fmla="*/ 168513 h 168513"/>
            <a:gd name="connsiteX1" fmla="*/ 1053353 w 1053353"/>
            <a:gd name="connsiteY1" fmla="*/ 48983 h 168513"/>
            <a:gd name="connsiteX0" fmla="*/ 0 w 1053353"/>
            <a:gd name="connsiteY0" fmla="*/ 221740 h 221740"/>
            <a:gd name="connsiteX1" fmla="*/ 119529 w 1053353"/>
            <a:gd name="connsiteY1" fmla="*/ 27505 h 221740"/>
            <a:gd name="connsiteX2" fmla="*/ 1053353 w 1053353"/>
            <a:gd name="connsiteY2" fmla="*/ 102210 h 221740"/>
            <a:gd name="connsiteX0" fmla="*/ 0 w 1143000"/>
            <a:gd name="connsiteY0" fmla="*/ 214269 h 214269"/>
            <a:gd name="connsiteX1" fmla="*/ 209176 w 1143000"/>
            <a:gd name="connsiteY1" fmla="*/ 27505 h 214269"/>
            <a:gd name="connsiteX2" fmla="*/ 1143000 w 1143000"/>
            <a:gd name="connsiteY2" fmla="*/ 102210 h 214269"/>
            <a:gd name="connsiteX0" fmla="*/ 0 w 1090706"/>
            <a:gd name="connsiteY0" fmla="*/ 206798 h 206798"/>
            <a:gd name="connsiteX1" fmla="*/ 156882 w 1090706"/>
            <a:gd name="connsiteY1" fmla="*/ 27505 h 206798"/>
            <a:gd name="connsiteX2" fmla="*/ 1090706 w 1090706"/>
            <a:gd name="connsiteY2" fmla="*/ 102210 h 206798"/>
            <a:gd name="connsiteX0" fmla="*/ 0 w 1090706"/>
            <a:gd name="connsiteY0" fmla="*/ 300641 h 300641"/>
            <a:gd name="connsiteX1" fmla="*/ 156882 w 1090706"/>
            <a:gd name="connsiteY1" fmla="*/ 121348 h 300641"/>
            <a:gd name="connsiteX2" fmla="*/ 1090706 w 1090706"/>
            <a:gd name="connsiteY2" fmla="*/ 196053 h 300641"/>
            <a:gd name="connsiteX0" fmla="*/ 0 w 1090706"/>
            <a:gd name="connsiteY0" fmla="*/ 374486 h 374486"/>
            <a:gd name="connsiteX1" fmla="*/ 156882 w 1090706"/>
            <a:gd name="connsiteY1" fmla="*/ 195193 h 374486"/>
            <a:gd name="connsiteX2" fmla="*/ 1090706 w 1090706"/>
            <a:gd name="connsiteY2" fmla="*/ 269898 h 374486"/>
            <a:gd name="connsiteX0" fmla="*/ 0 w 1232647"/>
            <a:gd name="connsiteY0" fmla="*/ 288069 h 430011"/>
            <a:gd name="connsiteX1" fmla="*/ 156882 w 1232647"/>
            <a:gd name="connsiteY1" fmla="*/ 108776 h 430011"/>
            <a:gd name="connsiteX2" fmla="*/ 1232647 w 1232647"/>
            <a:gd name="connsiteY2" fmla="*/ 430011 h 430011"/>
            <a:gd name="connsiteX0" fmla="*/ 149513 w 1382160"/>
            <a:gd name="connsiteY0" fmla="*/ 93352 h 235342"/>
            <a:gd name="connsiteX1" fmla="*/ 101 w 1382160"/>
            <a:gd name="connsiteY1" fmla="*/ 235294 h 235342"/>
            <a:gd name="connsiteX2" fmla="*/ 1382160 w 1382160"/>
            <a:gd name="connsiteY2" fmla="*/ 235294 h 235342"/>
            <a:gd name="connsiteX0" fmla="*/ 0 w 1382059"/>
            <a:gd name="connsiteY0" fmla="*/ 235294 h 235294"/>
            <a:gd name="connsiteX1" fmla="*/ 1382059 w 1382059"/>
            <a:gd name="connsiteY1" fmla="*/ 235294 h 235294"/>
            <a:gd name="connsiteX0" fmla="*/ 0 w 1420830"/>
            <a:gd name="connsiteY0" fmla="*/ 129042 h 372704"/>
            <a:gd name="connsiteX1" fmla="*/ 1420830 w 1420830"/>
            <a:gd name="connsiteY1" fmla="*/ 372703 h 372704"/>
            <a:gd name="connsiteX0" fmla="*/ 0 w 1420830"/>
            <a:gd name="connsiteY0" fmla="*/ 73188 h 316850"/>
            <a:gd name="connsiteX1" fmla="*/ 1420830 w 1420830"/>
            <a:gd name="connsiteY1" fmla="*/ 316849 h 316850"/>
            <a:gd name="connsiteX0" fmla="*/ 0 w 1374305"/>
            <a:gd name="connsiteY0" fmla="*/ 75131 h 303072"/>
            <a:gd name="connsiteX1" fmla="*/ 1374305 w 1374305"/>
            <a:gd name="connsiteY1" fmla="*/ 303072 h 303072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0 w 1374305"/>
            <a:gd name="connsiteY0" fmla="*/ 0 h 227941"/>
            <a:gd name="connsiteX1" fmla="*/ 1374305 w 1374305"/>
            <a:gd name="connsiteY1" fmla="*/ 227941 h 227941"/>
            <a:gd name="connsiteX0" fmla="*/ 74586 w 1448891"/>
            <a:gd name="connsiteY0" fmla="*/ 132068 h 360009"/>
            <a:gd name="connsiteX1" fmla="*/ 419 w 1448891"/>
            <a:gd name="connsiteY1" fmla="*/ 21 h 360009"/>
            <a:gd name="connsiteX2" fmla="*/ 1448891 w 1448891"/>
            <a:gd name="connsiteY2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047163"/>
            <a:gd name="connsiteY0" fmla="*/ 132068 h 360009"/>
            <a:gd name="connsiteX1" fmla="*/ 419 w 4047163"/>
            <a:gd name="connsiteY1" fmla="*/ 21 h 360009"/>
            <a:gd name="connsiteX2" fmla="*/ 4032564 w 4047163"/>
            <a:gd name="connsiteY2" fmla="*/ 165082 h 360009"/>
            <a:gd name="connsiteX3" fmla="*/ 1448891 w 4047163"/>
            <a:gd name="connsiteY3" fmla="*/ 360009 h 36000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032564 w 4255884"/>
            <a:gd name="connsiteY2" fmla="*/ 165082 h 226389"/>
            <a:gd name="connsiteX3" fmla="*/ 4255884 w 4255884"/>
            <a:gd name="connsiteY3" fmla="*/ 226389 h 226389"/>
            <a:gd name="connsiteX0" fmla="*/ 74586 w 4255884"/>
            <a:gd name="connsiteY0" fmla="*/ 132068 h 226389"/>
            <a:gd name="connsiteX1" fmla="*/ 419 w 4255884"/>
            <a:gd name="connsiteY1" fmla="*/ 21 h 226389"/>
            <a:gd name="connsiteX2" fmla="*/ 4255884 w 4255884"/>
            <a:gd name="connsiteY2" fmla="*/ 226389 h 226389"/>
            <a:gd name="connsiteX0" fmla="*/ 74586 w 4255884"/>
            <a:gd name="connsiteY0" fmla="*/ 163619 h 257940"/>
            <a:gd name="connsiteX1" fmla="*/ 419 w 4255884"/>
            <a:gd name="connsiteY1" fmla="*/ 31572 h 257940"/>
            <a:gd name="connsiteX2" fmla="*/ 4255884 w 4255884"/>
            <a:gd name="connsiteY2" fmla="*/ 257940 h 257940"/>
            <a:gd name="connsiteX0" fmla="*/ 0 w 4255465"/>
            <a:gd name="connsiteY0" fmla="*/ 31572 h 257940"/>
            <a:gd name="connsiteX1" fmla="*/ 4255465 w 4255465"/>
            <a:gd name="connsiteY1" fmla="*/ 257940 h 25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</a:cxnLst>
          <a:rect l="l" t="t" r="r" b="b"/>
          <a:pathLst>
            <a:path w="4255465" h="257940">
              <a:moveTo>
                <a:pt x="0" y="31572"/>
              </a:moveTo>
              <a:cubicBezTo>
                <a:pt x="696883" y="47292"/>
                <a:pt x="4229617" y="-142920"/>
                <a:pt x="4255465" y="257940"/>
              </a:cubicBezTo>
            </a:path>
          </a:pathLst>
        </a:custGeom>
        <a:noFill/>
        <a:ln>
          <a:solidFill>
            <a:srgbClr val="00B05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R19"/>
  <sheetViews>
    <sheetView tabSelected="1" zoomScale="80" zoomScaleNormal="80" workbookViewId="0"/>
  </sheetViews>
  <sheetFormatPr baseColWidth="10" defaultRowHeight="15.5"/>
  <cols>
    <col min="1" max="1" width="7.84375" customWidth="1"/>
    <col min="2" max="2" width="6.765625" customWidth="1"/>
    <col min="3" max="3" width="9" customWidth="1"/>
    <col min="11" max="11" width="18.3046875" customWidth="1"/>
    <col min="12" max="12" width="24.07421875" customWidth="1"/>
  </cols>
  <sheetData>
    <row r="1" spans="1:148" ht="32.5" customHeight="1"/>
    <row r="2" spans="1:148" ht="20" customHeight="1" thickBot="1"/>
    <row r="3" spans="1:148" ht="33" customHeight="1" thickBot="1">
      <c r="C3" s="423" t="s">
        <v>123</v>
      </c>
      <c r="D3" s="424"/>
      <c r="E3" s="425"/>
      <c r="F3" s="426"/>
      <c r="G3" s="426"/>
      <c r="H3" s="427"/>
    </row>
    <row r="4" spans="1:148" ht="16" thickBot="1"/>
    <row r="5" spans="1:148" s="1" customFormat="1" ht="20.5" thickBot="1">
      <c r="A5" s="36" t="s">
        <v>36</v>
      </c>
      <c r="B5" s="434" t="s">
        <v>109</v>
      </c>
      <c r="C5" s="435"/>
      <c r="D5" s="428" t="s">
        <v>17</v>
      </c>
      <c r="E5" s="436"/>
      <c r="F5" s="437"/>
      <c r="G5" s="438"/>
      <c r="H5" s="438"/>
      <c r="I5" s="438"/>
      <c r="J5" s="439"/>
      <c r="K5" s="42" t="s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</row>
    <row r="6" spans="1:148" s="1" customFormat="1" ht="20.5" thickBot="1">
      <c r="A6" s="56" t="s">
        <v>37</v>
      </c>
      <c r="B6" s="434" t="s">
        <v>108</v>
      </c>
      <c r="C6" s="435"/>
      <c r="D6" s="428" t="s">
        <v>16</v>
      </c>
      <c r="E6" s="436"/>
      <c r="F6" s="437"/>
      <c r="G6" s="438"/>
      <c r="H6" s="438"/>
      <c r="I6" s="438"/>
      <c r="J6" s="439"/>
      <c r="K6" s="43" t="s">
        <v>19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</row>
    <row r="7" spans="1:148" s="1" customFormat="1" ht="20.5" thickBot="1">
      <c r="A7" s="45" t="s">
        <v>38</v>
      </c>
      <c r="B7" s="434" t="s">
        <v>119</v>
      </c>
      <c r="C7" s="435"/>
      <c r="D7" s="428" t="s">
        <v>18</v>
      </c>
      <c r="E7" s="436"/>
      <c r="F7" s="437"/>
      <c r="G7" s="438"/>
      <c r="H7" s="438"/>
      <c r="I7" s="438"/>
      <c r="J7" s="439"/>
      <c r="K7" s="44" t="s">
        <v>20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</row>
    <row r="8" spans="1:148" ht="16" thickBot="1">
      <c r="A8" s="1"/>
      <c r="B8" s="19"/>
      <c r="E8" s="21"/>
      <c r="F8" s="37"/>
      <c r="G8" s="37"/>
      <c r="I8" s="37"/>
      <c r="J8" s="37"/>
    </row>
    <row r="9" spans="1:148" ht="16" thickBot="1">
      <c r="A9" s="1"/>
      <c r="B9" s="19"/>
      <c r="E9" s="428"/>
      <c r="F9" s="429"/>
      <c r="G9" s="37"/>
      <c r="I9" s="37"/>
      <c r="J9" s="37"/>
    </row>
    <row r="10" spans="1:148" ht="16" thickBot="1"/>
    <row r="11" spans="1:148" ht="16" thickBot="1">
      <c r="A11" s="60"/>
      <c r="B11" s="72"/>
      <c r="C11" s="72"/>
      <c r="D11" s="72"/>
      <c r="E11" s="198"/>
      <c r="F11" s="199" t="s">
        <v>32</v>
      </c>
      <c r="G11" s="432" t="s">
        <v>34</v>
      </c>
      <c r="H11" s="433"/>
      <c r="I11" s="433"/>
      <c r="J11" s="432" t="s">
        <v>81</v>
      </c>
      <c r="K11" s="440"/>
      <c r="L11" s="85" t="s">
        <v>80</v>
      </c>
    </row>
    <row r="12" spans="1:148">
      <c r="A12" s="406" t="s">
        <v>33</v>
      </c>
      <c r="B12" s="407"/>
      <c r="C12" s="407"/>
      <c r="D12" s="407"/>
      <c r="E12" s="408"/>
      <c r="F12" s="275"/>
      <c r="G12" s="430"/>
      <c r="H12" s="431"/>
      <c r="I12" s="431"/>
      <c r="J12" s="421" t="s">
        <v>102</v>
      </c>
      <c r="K12" s="422"/>
      <c r="L12" s="395"/>
    </row>
    <row r="13" spans="1:148">
      <c r="A13" s="412" t="s">
        <v>35</v>
      </c>
      <c r="B13" s="413"/>
      <c r="C13" s="413"/>
      <c r="D13" s="413"/>
      <c r="E13" s="414"/>
      <c r="F13" s="276"/>
      <c r="G13" s="415"/>
      <c r="H13" s="416"/>
      <c r="I13" s="416"/>
      <c r="J13" s="419" t="s">
        <v>82</v>
      </c>
      <c r="K13" s="420"/>
      <c r="L13" s="396"/>
    </row>
    <row r="14" spans="1:148">
      <c r="A14" s="400" t="s">
        <v>47</v>
      </c>
      <c r="B14" s="401"/>
      <c r="C14" s="401"/>
      <c r="D14" s="401"/>
      <c r="E14" s="361" t="s">
        <v>11</v>
      </c>
      <c r="F14" s="276"/>
      <c r="G14" s="415"/>
      <c r="H14" s="416"/>
      <c r="I14" s="416"/>
      <c r="J14" s="419" t="s">
        <v>83</v>
      </c>
      <c r="K14" s="420"/>
      <c r="L14" s="396"/>
    </row>
    <row r="15" spans="1:148">
      <c r="A15" s="402"/>
      <c r="B15" s="403"/>
      <c r="C15" s="403"/>
      <c r="D15" s="403"/>
      <c r="E15" s="361" t="s">
        <v>8</v>
      </c>
      <c r="F15" s="276"/>
      <c r="G15" s="415"/>
      <c r="H15" s="416"/>
      <c r="I15" s="416"/>
      <c r="J15" s="419" t="s">
        <v>83</v>
      </c>
      <c r="K15" s="420"/>
      <c r="L15" s="396"/>
    </row>
    <row r="16" spans="1:148">
      <c r="A16" s="402"/>
      <c r="B16" s="403"/>
      <c r="C16" s="403"/>
      <c r="D16" s="403"/>
      <c r="E16" s="361" t="s">
        <v>9</v>
      </c>
      <c r="F16" s="276"/>
      <c r="G16" s="415"/>
      <c r="H16" s="415"/>
      <c r="I16" s="415"/>
      <c r="J16" s="419" t="s">
        <v>83</v>
      </c>
      <c r="K16" s="420"/>
      <c r="L16" s="396"/>
    </row>
    <row r="17" spans="1:12">
      <c r="A17" s="404"/>
      <c r="B17" s="405"/>
      <c r="C17" s="405"/>
      <c r="D17" s="405"/>
      <c r="E17" s="100" t="s">
        <v>10</v>
      </c>
      <c r="F17" s="276"/>
      <c r="G17" s="415"/>
      <c r="H17" s="416"/>
      <c r="I17" s="416"/>
      <c r="J17" s="419" t="s">
        <v>83</v>
      </c>
      <c r="K17" s="420"/>
      <c r="L17" s="396"/>
    </row>
    <row r="18" spans="1:12">
      <c r="A18" s="409" t="s">
        <v>39</v>
      </c>
      <c r="B18" s="410"/>
      <c r="C18" s="410"/>
      <c r="D18" s="410"/>
      <c r="E18" s="411"/>
      <c r="F18" s="276"/>
      <c r="G18" s="415"/>
      <c r="H18" s="416"/>
      <c r="I18" s="416"/>
      <c r="J18" s="419" t="s">
        <v>103</v>
      </c>
      <c r="K18" s="420"/>
      <c r="L18" s="396"/>
    </row>
    <row r="19" spans="1:12" ht="16" thickBot="1">
      <c r="A19" s="398" t="s">
        <v>40</v>
      </c>
      <c r="B19" s="399"/>
      <c r="C19" s="399"/>
      <c r="D19" s="399"/>
      <c r="E19" s="399"/>
      <c r="F19" s="277"/>
      <c r="G19" s="417"/>
      <c r="H19" s="418"/>
      <c r="I19" s="418"/>
      <c r="J19" s="441" t="s">
        <v>84</v>
      </c>
      <c r="K19" s="442"/>
      <c r="L19" s="397"/>
    </row>
  </sheetData>
  <sheetProtection sheet="1" objects="1" scenarios="1" formatRows="0"/>
  <mergeCells count="36">
    <mergeCell ref="J18:K18"/>
    <mergeCell ref="J17:K17"/>
    <mergeCell ref="J16:K16"/>
    <mergeCell ref="J15:K15"/>
    <mergeCell ref="C3:D3"/>
    <mergeCell ref="E3:H3"/>
    <mergeCell ref="E9:F9"/>
    <mergeCell ref="G13:I13"/>
    <mergeCell ref="G12:I12"/>
    <mergeCell ref="G11:I11"/>
    <mergeCell ref="B7:C7"/>
    <mergeCell ref="B6:C6"/>
    <mergeCell ref="B5:C5"/>
    <mergeCell ref="D5:E5"/>
    <mergeCell ref="F5:J5"/>
    <mergeCell ref="D6:E6"/>
    <mergeCell ref="F6:J6"/>
    <mergeCell ref="D7:E7"/>
    <mergeCell ref="F7:J7"/>
    <mergeCell ref="J11:K11"/>
    <mergeCell ref="L12:L19"/>
    <mergeCell ref="A19:E19"/>
    <mergeCell ref="A14:D17"/>
    <mergeCell ref="A12:E12"/>
    <mergeCell ref="A18:E18"/>
    <mergeCell ref="A13:E13"/>
    <mergeCell ref="G15:I15"/>
    <mergeCell ref="G19:I19"/>
    <mergeCell ref="G14:I14"/>
    <mergeCell ref="J14:K14"/>
    <mergeCell ref="J13:K13"/>
    <mergeCell ref="J12:K12"/>
    <mergeCell ref="G18:I18"/>
    <mergeCell ref="G17:I17"/>
    <mergeCell ref="G16:I16"/>
    <mergeCell ref="J19:K19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8"/>
  <sheetViews>
    <sheetView topLeftCell="A18" zoomScale="74" zoomScaleNormal="74" workbookViewId="0">
      <selection activeCell="F22" sqref="F22"/>
    </sheetView>
  </sheetViews>
  <sheetFormatPr baseColWidth="10" defaultColWidth="9.23046875" defaultRowHeight="15.5"/>
  <cols>
    <col min="1" max="1" width="12.61328125" bestFit="1" customWidth="1"/>
    <col min="2" max="2" width="9.61328125" bestFit="1" customWidth="1"/>
    <col min="3" max="3" width="12.61328125" customWidth="1"/>
    <col min="4" max="4" width="8.15234375" customWidth="1"/>
    <col min="5" max="5" width="9.07421875" customWidth="1"/>
    <col min="6" max="6" width="8.921875" bestFit="1" customWidth="1"/>
    <col min="8" max="8" width="12.61328125" bestFit="1" customWidth="1"/>
    <col min="9" max="9" width="9.61328125" bestFit="1" customWidth="1"/>
    <col min="10" max="10" width="10" customWidth="1"/>
    <col min="11" max="11" width="6.84375" bestFit="1" customWidth="1"/>
    <col min="12" max="12" width="6.4609375" customWidth="1"/>
    <col min="13" max="13" width="6.921875" customWidth="1"/>
  </cols>
  <sheetData>
    <row r="1" spans="1:151" s="1" customFormat="1" ht="20.5" thickBot="1">
      <c r="A1" s="56" t="s">
        <v>36</v>
      </c>
      <c r="B1" s="434" t="str">
        <f>Synthese!B5</f>
        <v>GIN</v>
      </c>
      <c r="C1" s="435"/>
      <c r="D1" s="443"/>
      <c r="F1" s="428" t="s">
        <v>17</v>
      </c>
      <c r="G1" s="436"/>
      <c r="H1" s="429"/>
      <c r="I1" s="434">
        <f>Synthese!F5</f>
        <v>0</v>
      </c>
      <c r="J1" s="435"/>
      <c r="K1" s="435"/>
      <c r="L1" s="435"/>
      <c r="M1" s="443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6" t="s">
        <v>37</v>
      </c>
      <c r="B2" s="434" t="str">
        <f>Synthese!B6</f>
        <v>BOOM 10</v>
      </c>
      <c r="C2" s="435"/>
      <c r="D2" s="443"/>
      <c r="F2" s="428" t="s">
        <v>16</v>
      </c>
      <c r="G2" s="436"/>
      <c r="H2" s="429"/>
      <c r="I2" s="434">
        <f>Synthese!F6</f>
        <v>0</v>
      </c>
      <c r="J2" s="446"/>
      <c r="K2" s="446"/>
      <c r="L2" s="446"/>
      <c r="M2" s="447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5" t="s">
        <v>38</v>
      </c>
      <c r="B3" s="434" t="str">
        <f>Synthese!B7</f>
        <v>Large</v>
      </c>
      <c r="C3" s="435"/>
      <c r="D3" s="443"/>
      <c r="F3" s="428" t="s">
        <v>18</v>
      </c>
      <c r="G3" s="436"/>
      <c r="H3" s="429"/>
      <c r="I3" s="434">
        <f>Synthese!F7</f>
        <v>0</v>
      </c>
      <c r="J3" s="446"/>
      <c r="K3" s="446"/>
      <c r="L3" s="446"/>
      <c r="M3" s="447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>
      <c r="A4" s="4"/>
      <c r="G4" s="6"/>
      <c r="H4" s="5"/>
    </row>
    <row r="5" spans="1:151">
      <c r="B5" s="57"/>
    </row>
    <row r="7" spans="1:151" ht="16" thickBot="1"/>
    <row r="8" spans="1:151" ht="18.5" thickBot="1">
      <c r="A8" s="444" t="s">
        <v>46</v>
      </c>
      <c r="B8" s="448"/>
      <c r="C8" s="448"/>
      <c r="D8" s="80" t="s">
        <v>44</v>
      </c>
      <c r="E8" s="79" t="s">
        <v>45</v>
      </c>
      <c r="G8" s="53"/>
      <c r="H8" s="444" t="s">
        <v>24</v>
      </c>
      <c r="I8" s="445"/>
      <c r="J8" s="53"/>
      <c r="M8" s="19"/>
      <c r="N8" s="1"/>
      <c r="O8" s="42" t="s">
        <v>0</v>
      </c>
    </row>
    <row r="9" spans="1:151" ht="16" thickBot="1">
      <c r="A9" s="60"/>
      <c r="B9" s="72" t="s">
        <v>21</v>
      </c>
      <c r="C9" s="73" t="s">
        <v>22</v>
      </c>
      <c r="D9" s="74" t="s">
        <v>30</v>
      </c>
      <c r="E9" s="75" t="s">
        <v>31</v>
      </c>
      <c r="G9" s="1"/>
      <c r="H9" s="60"/>
      <c r="I9" s="61"/>
      <c r="J9" s="61" t="s">
        <v>41</v>
      </c>
      <c r="K9" s="24"/>
      <c r="M9" s="61" t="s">
        <v>41</v>
      </c>
      <c r="N9" s="1"/>
      <c r="O9" s="43" t="s">
        <v>19</v>
      </c>
    </row>
    <row r="10" spans="1:151" ht="16" thickBot="1">
      <c r="A10" s="59" t="s">
        <v>29</v>
      </c>
      <c r="B10" s="362">
        <v>13355</v>
      </c>
      <c r="C10" s="76" t="s">
        <v>89</v>
      </c>
      <c r="D10" s="77">
        <f>B10*1.02</f>
        <v>13622.1</v>
      </c>
      <c r="E10" s="78">
        <f>B10*0.98</f>
        <v>13087.9</v>
      </c>
      <c r="H10" s="59" t="s">
        <v>29</v>
      </c>
      <c r="I10" s="196">
        <f>J10+M10</f>
        <v>0</v>
      </c>
      <c r="J10" s="265"/>
      <c r="K10" s="449" t="s">
        <v>79</v>
      </c>
      <c r="L10" s="450"/>
      <c r="M10" s="267">
        <v>0</v>
      </c>
      <c r="N10" s="55"/>
      <c r="O10" s="58" t="s">
        <v>99</v>
      </c>
      <c r="R10" s="2"/>
    </row>
    <row r="11" spans="1:151" ht="20" customHeight="1" thickBot="1">
      <c r="A11" s="62" t="s">
        <v>23</v>
      </c>
      <c r="B11" s="363">
        <v>6848</v>
      </c>
      <c r="C11" s="69" t="s">
        <v>89</v>
      </c>
      <c r="D11" s="70">
        <f>B11*1.01</f>
        <v>6916.4800000000005</v>
      </c>
      <c r="E11" s="71">
        <f>B11*0.99</f>
        <v>6779.5199999999995</v>
      </c>
      <c r="H11" s="62" t="s">
        <v>23</v>
      </c>
      <c r="I11" s="196">
        <f>J11+M11</f>
        <v>0</v>
      </c>
      <c r="J11" s="266"/>
      <c r="K11" s="449" t="s">
        <v>79</v>
      </c>
      <c r="L11" s="450"/>
      <c r="M11" s="267">
        <v>0</v>
      </c>
      <c r="N11" s="1"/>
    </row>
    <row r="12" spans="1:151" ht="16" thickBot="1">
      <c r="A12" s="19"/>
      <c r="B12" s="24"/>
      <c r="C12" s="24"/>
      <c r="D12" s="80" t="s">
        <v>87</v>
      </c>
      <c r="E12" s="79" t="s">
        <v>88</v>
      </c>
      <c r="F12" s="54"/>
      <c r="H12" s="19"/>
      <c r="I12" s="54"/>
      <c r="J12" s="24"/>
      <c r="K12" s="19"/>
      <c r="M12" s="54"/>
      <c r="N12" s="1"/>
      <c r="O12" s="1"/>
    </row>
    <row r="13" spans="1:151">
      <c r="A13" s="51"/>
      <c r="B13" s="1"/>
      <c r="E13" s="7"/>
      <c r="F13" s="7"/>
    </row>
    <row r="14" spans="1:151">
      <c r="A14" s="51"/>
      <c r="B14" s="1"/>
      <c r="E14" s="7"/>
      <c r="F14" s="7"/>
      <c r="L14" s="19"/>
      <c r="M14" s="2"/>
    </row>
    <row r="15" spans="1:151">
      <c r="A15" s="51"/>
      <c r="B15" s="1"/>
      <c r="E15" s="7"/>
      <c r="F15" s="7"/>
      <c r="L15" s="19"/>
      <c r="M15" s="2"/>
    </row>
    <row r="16" spans="1:151">
      <c r="A16" s="51"/>
      <c r="B16" s="1"/>
      <c r="E16" s="7"/>
      <c r="F16" s="7"/>
      <c r="L16" s="19"/>
      <c r="M16" s="2"/>
    </row>
    <row r="17" spans="1:13">
      <c r="A17" s="51"/>
      <c r="B17" s="1"/>
      <c r="E17" s="7"/>
      <c r="F17" s="7"/>
      <c r="L17" s="219"/>
      <c r="M17" s="2"/>
    </row>
    <row r="18" spans="1:13" ht="16" thickBot="1"/>
    <row r="19" spans="1:13" ht="16" thickBot="1">
      <c r="A19" s="451" t="s">
        <v>107</v>
      </c>
      <c r="B19" s="456"/>
      <c r="C19" s="456"/>
      <c r="D19" s="452"/>
      <c r="E19" s="451" t="s">
        <v>79</v>
      </c>
      <c r="F19" s="452"/>
      <c r="H19" s="451" t="s">
        <v>110</v>
      </c>
      <c r="I19" s="456"/>
      <c r="J19" s="456"/>
      <c r="K19" s="456"/>
      <c r="L19" s="456"/>
      <c r="M19" s="452"/>
    </row>
    <row r="20" spans="1:13" ht="16" thickBot="1">
      <c r="A20" s="451" t="s">
        <v>25</v>
      </c>
      <c r="B20" s="452"/>
      <c r="C20" s="451" t="s">
        <v>26</v>
      </c>
      <c r="D20" s="452"/>
      <c r="E20" s="268">
        <v>0</v>
      </c>
      <c r="F20" s="63" t="s">
        <v>41</v>
      </c>
      <c r="H20" s="451" t="s">
        <v>25</v>
      </c>
      <c r="I20" s="452"/>
      <c r="J20" s="451" t="s">
        <v>26</v>
      </c>
      <c r="K20" s="456"/>
      <c r="L20" s="456"/>
      <c r="M20" s="452"/>
    </row>
    <row r="21" spans="1:13" ht="16" thickBot="1">
      <c r="A21" s="356"/>
      <c r="B21" s="357"/>
      <c r="C21" s="358" t="s">
        <v>27</v>
      </c>
      <c r="D21" s="359" t="s">
        <v>28</v>
      </c>
      <c r="E21" s="358" t="s">
        <v>27</v>
      </c>
      <c r="F21" s="360" t="s">
        <v>28</v>
      </c>
      <c r="H21" s="356"/>
      <c r="I21" s="357"/>
      <c r="J21" s="358" t="s">
        <v>27</v>
      </c>
      <c r="K21" s="359" t="s">
        <v>28</v>
      </c>
      <c r="L21" s="358" t="s">
        <v>27</v>
      </c>
      <c r="M21" s="360" t="s">
        <v>28</v>
      </c>
    </row>
    <row r="22" spans="1:13">
      <c r="A22" s="59" t="s">
        <v>111</v>
      </c>
      <c r="B22" s="364">
        <v>2203</v>
      </c>
      <c r="C22" s="181">
        <f t="shared" ref="C22:D28" si="0">E22+$E$20</f>
        <v>0</v>
      </c>
      <c r="D22" s="181">
        <f t="shared" si="0"/>
        <v>0</v>
      </c>
      <c r="E22" s="274"/>
      <c r="F22" s="269"/>
      <c r="H22" s="59" t="s">
        <v>114</v>
      </c>
      <c r="I22" s="368">
        <v>1579</v>
      </c>
      <c r="J22" s="181">
        <f t="shared" ref="J22:K27" si="1">L22+$E$20</f>
        <v>0</v>
      </c>
      <c r="K22" s="181">
        <f t="shared" si="1"/>
        <v>0</v>
      </c>
      <c r="L22" s="274"/>
      <c r="M22" s="269"/>
    </row>
    <row r="23" spans="1:13">
      <c r="A23" s="48" t="s">
        <v>112</v>
      </c>
      <c r="B23" s="364">
        <v>2115</v>
      </c>
      <c r="C23" s="64">
        <f t="shared" si="0"/>
        <v>0</v>
      </c>
      <c r="D23" s="64">
        <f t="shared" si="0"/>
        <v>0</v>
      </c>
      <c r="E23" s="270"/>
      <c r="F23" s="271"/>
      <c r="H23" s="48" t="s">
        <v>115</v>
      </c>
      <c r="I23" s="369">
        <v>1525</v>
      </c>
      <c r="J23" s="64">
        <f t="shared" si="1"/>
        <v>0</v>
      </c>
      <c r="K23" s="64">
        <f t="shared" si="1"/>
        <v>0</v>
      </c>
      <c r="L23" s="270"/>
      <c r="M23" s="271"/>
    </row>
    <row r="24" spans="1:13">
      <c r="A24" s="48" t="s">
        <v>113</v>
      </c>
      <c r="B24" s="365">
        <v>2083</v>
      </c>
      <c r="C24" s="64">
        <f t="shared" si="0"/>
        <v>0</v>
      </c>
      <c r="D24" s="64">
        <f t="shared" si="0"/>
        <v>0</v>
      </c>
      <c r="E24" s="270"/>
      <c r="F24" s="271"/>
      <c r="H24" s="48" t="s">
        <v>116</v>
      </c>
      <c r="I24" s="369">
        <v>1505</v>
      </c>
      <c r="J24" s="64">
        <f t="shared" si="1"/>
        <v>0</v>
      </c>
      <c r="K24" s="64">
        <f t="shared" si="1"/>
        <v>0</v>
      </c>
      <c r="L24" s="270"/>
      <c r="M24" s="271"/>
    </row>
    <row r="25" spans="1:13">
      <c r="A25" s="48" t="s">
        <v>48</v>
      </c>
      <c r="B25" s="366">
        <v>1916</v>
      </c>
      <c r="C25" s="64">
        <f t="shared" si="0"/>
        <v>0</v>
      </c>
      <c r="D25" s="64">
        <f t="shared" si="0"/>
        <v>0</v>
      </c>
      <c r="E25" s="270"/>
      <c r="F25" s="271"/>
      <c r="H25" s="48" t="s">
        <v>52</v>
      </c>
      <c r="I25" s="363">
        <v>1382</v>
      </c>
      <c r="J25" s="64">
        <f t="shared" si="1"/>
        <v>0</v>
      </c>
      <c r="K25" s="64">
        <f t="shared" si="1"/>
        <v>0</v>
      </c>
      <c r="L25" s="270"/>
      <c r="M25" s="271"/>
    </row>
    <row r="26" spans="1:13">
      <c r="A26" s="48" t="s">
        <v>49</v>
      </c>
      <c r="B26" s="366">
        <v>1786</v>
      </c>
      <c r="C26" s="64">
        <f t="shared" si="0"/>
        <v>0</v>
      </c>
      <c r="D26" s="64">
        <f t="shared" si="0"/>
        <v>0</v>
      </c>
      <c r="E26" s="270"/>
      <c r="F26" s="271"/>
      <c r="H26" s="48" t="s">
        <v>53</v>
      </c>
      <c r="I26" s="363">
        <v>1288</v>
      </c>
      <c r="J26" s="64">
        <f t="shared" si="1"/>
        <v>0</v>
      </c>
      <c r="K26" s="64">
        <f t="shared" si="1"/>
        <v>0</v>
      </c>
      <c r="L26" s="270"/>
      <c r="M26" s="271"/>
    </row>
    <row r="27" spans="1:13" ht="16" thickBot="1">
      <c r="A27" s="48" t="s">
        <v>50</v>
      </c>
      <c r="B27" s="367">
        <v>940</v>
      </c>
      <c r="C27" s="64">
        <f t="shared" si="0"/>
        <v>0</v>
      </c>
      <c r="D27" s="64">
        <f t="shared" si="0"/>
        <v>0</v>
      </c>
      <c r="E27" s="270"/>
      <c r="F27" s="271"/>
      <c r="H27" s="48" t="s">
        <v>54</v>
      </c>
      <c r="I27" s="363">
        <v>680</v>
      </c>
      <c r="J27" s="64">
        <f t="shared" si="1"/>
        <v>0</v>
      </c>
      <c r="K27" s="64">
        <f t="shared" si="1"/>
        <v>0</v>
      </c>
      <c r="L27" s="270"/>
      <c r="M27" s="271"/>
    </row>
    <row r="28" spans="1:13" ht="16" thickBot="1">
      <c r="A28" s="52" t="s">
        <v>51</v>
      </c>
      <c r="B28" s="365">
        <v>660</v>
      </c>
      <c r="C28" s="182">
        <f t="shared" si="0"/>
        <v>0</v>
      </c>
      <c r="D28" s="182">
        <f t="shared" si="0"/>
        <v>0</v>
      </c>
      <c r="E28" s="272"/>
      <c r="F28" s="273"/>
      <c r="H28" s="52" t="s">
        <v>55</v>
      </c>
      <c r="I28" s="370">
        <v>478</v>
      </c>
      <c r="J28" s="182">
        <f>L28+$E$20</f>
        <v>0</v>
      </c>
      <c r="K28" s="182">
        <f>M28+$E$20</f>
        <v>0</v>
      </c>
      <c r="L28" s="272"/>
      <c r="M28" s="273"/>
    </row>
    <row r="29" spans="1:13" ht="16" thickBot="1"/>
    <row r="30" spans="1:13" ht="16" thickBot="1">
      <c r="A30" s="98"/>
      <c r="B30" s="98"/>
      <c r="C30" s="98"/>
      <c r="D30" s="98"/>
      <c r="E30" s="454"/>
      <c r="F30" s="454"/>
      <c r="H30" s="451" t="s">
        <v>117</v>
      </c>
      <c r="I30" s="456"/>
      <c r="J30" s="456"/>
      <c r="K30" s="456"/>
      <c r="L30" s="456"/>
      <c r="M30" s="452"/>
    </row>
    <row r="31" spans="1:13" ht="16" thickBot="1">
      <c r="A31" s="454"/>
      <c r="B31" s="454"/>
      <c r="C31" s="454"/>
      <c r="D31" s="454"/>
      <c r="E31" s="98"/>
      <c r="F31" s="98"/>
      <c r="H31" s="451" t="s">
        <v>25</v>
      </c>
      <c r="I31" s="452"/>
      <c r="J31" s="451" t="s">
        <v>26</v>
      </c>
      <c r="K31" s="456"/>
      <c r="L31" s="456"/>
      <c r="M31" s="452"/>
    </row>
    <row r="32" spans="1:13" ht="16" thickBot="1">
      <c r="A32" s="191"/>
      <c r="B32" s="192"/>
      <c r="C32" s="194"/>
      <c r="D32" s="194"/>
      <c r="E32" s="256"/>
      <c r="F32" s="194"/>
      <c r="H32" s="356"/>
      <c r="I32" s="357"/>
      <c r="J32" s="358" t="s">
        <v>27</v>
      </c>
      <c r="K32" s="359" t="s">
        <v>28</v>
      </c>
      <c r="L32" s="358" t="s">
        <v>27</v>
      </c>
      <c r="M32" s="360" t="s">
        <v>28</v>
      </c>
    </row>
    <row r="33" spans="1:13">
      <c r="A33" s="19"/>
      <c r="B33" s="192"/>
      <c r="C33" s="24"/>
      <c r="D33" s="24"/>
      <c r="E33" s="256"/>
      <c r="F33" s="24"/>
      <c r="H33" s="59" t="s">
        <v>118</v>
      </c>
      <c r="I33" s="368">
        <v>619</v>
      </c>
      <c r="J33" s="181">
        <f t="shared" ref="J33:K36" si="2">L33+$E$20</f>
        <v>0</v>
      </c>
      <c r="K33" s="181">
        <f t="shared" si="2"/>
        <v>0</v>
      </c>
      <c r="L33" s="274"/>
      <c r="M33" s="269"/>
    </row>
    <row r="34" spans="1:13">
      <c r="A34" s="19"/>
      <c r="B34" s="24"/>
      <c r="C34" s="24"/>
      <c r="D34" s="24"/>
      <c r="E34" s="256"/>
      <c r="F34" s="24"/>
      <c r="H34" s="48" t="s">
        <v>77</v>
      </c>
      <c r="I34" s="363">
        <v>529</v>
      </c>
      <c r="J34" s="64">
        <f t="shared" si="2"/>
        <v>0</v>
      </c>
      <c r="K34" s="64">
        <f t="shared" si="2"/>
        <v>0</v>
      </c>
      <c r="L34" s="270"/>
      <c r="M34" s="271"/>
    </row>
    <row r="35" spans="1:13">
      <c r="A35" s="19"/>
      <c r="B35" s="24"/>
      <c r="C35" s="24"/>
      <c r="D35" s="24"/>
      <c r="E35" s="257"/>
      <c r="F35" s="24"/>
      <c r="H35" s="48" t="s">
        <v>78</v>
      </c>
      <c r="I35" s="363">
        <v>277</v>
      </c>
      <c r="J35" s="64">
        <f>L35+$E$20</f>
        <v>0</v>
      </c>
      <c r="K35" s="64">
        <f t="shared" si="2"/>
        <v>0</v>
      </c>
      <c r="L35" s="270"/>
      <c r="M35" s="271"/>
    </row>
    <row r="36" spans="1:13" ht="16" thickBot="1">
      <c r="E36" s="257"/>
      <c r="H36" s="179" t="s">
        <v>85</v>
      </c>
      <c r="I36" s="370">
        <v>119</v>
      </c>
      <c r="J36" s="182">
        <f t="shared" si="2"/>
        <v>0</v>
      </c>
      <c r="K36" s="182">
        <f t="shared" si="2"/>
        <v>0</v>
      </c>
      <c r="L36" s="272"/>
      <c r="M36" s="273"/>
    </row>
    <row r="37" spans="1:13">
      <c r="E37" s="257"/>
    </row>
    <row r="38" spans="1:13">
      <c r="E38" s="257"/>
    </row>
    <row r="39" spans="1:13">
      <c r="F39" s="24"/>
      <c r="G39" s="24"/>
      <c r="H39" s="24"/>
    </row>
    <row r="40" spans="1:13" ht="18">
      <c r="A40" s="97"/>
      <c r="B40" s="107"/>
      <c r="C40" s="24"/>
      <c r="F40" s="24"/>
      <c r="G40" s="24"/>
      <c r="H40" s="24"/>
    </row>
    <row r="41" spans="1:13">
      <c r="A41" s="455"/>
      <c r="B41" s="455"/>
      <c r="C41" s="19"/>
      <c r="F41" s="453"/>
      <c r="G41" s="455"/>
      <c r="H41" s="24"/>
    </row>
    <row r="42" spans="1:13">
      <c r="A42" s="453"/>
      <c r="B42" s="453"/>
      <c r="C42" s="24"/>
      <c r="F42" s="17"/>
      <c r="G42" s="17"/>
      <c r="H42" s="24"/>
    </row>
    <row r="43" spans="1:13">
      <c r="A43" s="453"/>
      <c r="B43" s="453"/>
      <c r="C43" s="24"/>
      <c r="F43" s="24"/>
      <c r="G43" s="24"/>
      <c r="H43" s="24"/>
    </row>
    <row r="44" spans="1:13">
      <c r="A44" s="453"/>
      <c r="B44" s="453"/>
      <c r="C44" s="24"/>
      <c r="F44" s="24"/>
      <c r="G44" s="24"/>
      <c r="H44" s="24"/>
    </row>
    <row r="45" spans="1:13">
      <c r="A45" s="453"/>
      <c r="B45" s="453"/>
      <c r="C45" s="24"/>
      <c r="F45" s="24"/>
      <c r="G45" s="24"/>
      <c r="H45" s="24"/>
    </row>
    <row r="46" spans="1:13">
      <c r="A46" s="453"/>
      <c r="B46" s="453"/>
      <c r="C46" s="24"/>
      <c r="F46" s="24"/>
      <c r="G46" s="24"/>
      <c r="H46" s="24"/>
    </row>
    <row r="47" spans="1:13">
      <c r="A47" s="453"/>
      <c r="B47" s="453"/>
      <c r="C47" s="24"/>
      <c r="F47" s="24"/>
      <c r="G47" s="24"/>
      <c r="H47" s="24"/>
    </row>
    <row r="48" spans="1:13" ht="46.5" customHeight="1">
      <c r="A48" s="83"/>
      <c r="B48" s="83"/>
      <c r="C48" s="24"/>
    </row>
  </sheetData>
  <sheetProtection sheet="1" objects="1" scenarios="1" formatRows="0"/>
  <mergeCells count="34">
    <mergeCell ref="A19:D19"/>
    <mergeCell ref="A20:B20"/>
    <mergeCell ref="C20:D20"/>
    <mergeCell ref="A42:B42"/>
    <mergeCell ref="A41:B41"/>
    <mergeCell ref="A31:B31"/>
    <mergeCell ref="C31:D31"/>
    <mergeCell ref="K11:L11"/>
    <mergeCell ref="K10:L10"/>
    <mergeCell ref="H20:I20"/>
    <mergeCell ref="A46:B46"/>
    <mergeCell ref="A47:B47"/>
    <mergeCell ref="E19:F19"/>
    <mergeCell ref="E30:F30"/>
    <mergeCell ref="F41:G41"/>
    <mergeCell ref="J20:M20"/>
    <mergeCell ref="H30:M30"/>
    <mergeCell ref="H19:M19"/>
    <mergeCell ref="H31:I31"/>
    <mergeCell ref="J31:M31"/>
    <mergeCell ref="A45:B45"/>
    <mergeCell ref="A44:B44"/>
    <mergeCell ref="A43:B43"/>
    <mergeCell ref="B1:D1"/>
    <mergeCell ref="B2:D2"/>
    <mergeCell ref="B3:D3"/>
    <mergeCell ref="H8:I8"/>
    <mergeCell ref="I1:M1"/>
    <mergeCell ref="F2:H2"/>
    <mergeCell ref="I2:M2"/>
    <mergeCell ref="F3:H3"/>
    <mergeCell ref="I3:M3"/>
    <mergeCell ref="A8:C8"/>
    <mergeCell ref="F1:H1"/>
  </mergeCells>
  <phoneticPr fontId="0" type="noConversion"/>
  <conditionalFormatting sqref="C34:D34">
    <cfRule type="cellIs" dxfId="123" priority="71" operator="greaterThan">
      <formula>$B$34+10</formula>
    </cfRule>
    <cfRule type="cellIs" dxfId="122" priority="72" operator="lessThan">
      <formula>$B$34-10</formula>
    </cfRule>
  </conditionalFormatting>
  <conditionalFormatting sqref="C35:D35">
    <cfRule type="cellIs" dxfId="121" priority="67" operator="greaterThan">
      <formula>$B$35+10</formula>
    </cfRule>
    <cfRule type="cellIs" dxfId="120" priority="68" operator="lessThan">
      <formula>$B$35-10</formula>
    </cfRule>
  </conditionalFormatting>
  <conditionalFormatting sqref="D23">
    <cfRule type="cellIs" dxfId="119" priority="89" stopIfTrue="1" operator="greaterThan">
      <formula>$B$23+10</formula>
    </cfRule>
    <cfRule type="cellIs" dxfId="118" priority="90" stopIfTrue="1" operator="lessThan">
      <formula>$B$23-10</formula>
    </cfRule>
  </conditionalFormatting>
  <conditionalFormatting sqref="C24:D24">
    <cfRule type="cellIs" dxfId="117" priority="63" operator="lessThan">
      <formula>$B$24-10</formula>
    </cfRule>
    <cfRule type="cellIs" dxfId="116" priority="64" operator="greaterThan">
      <formula>$B$24+10</formula>
    </cfRule>
  </conditionalFormatting>
  <conditionalFormatting sqref="J23:K23">
    <cfRule type="cellIs" dxfId="115" priority="59" operator="lessThan">
      <formula>$I$23-10</formula>
    </cfRule>
    <cfRule type="cellIs" dxfId="114" priority="60" operator="greaterThan">
      <formula>$I$23+10</formula>
    </cfRule>
  </conditionalFormatting>
  <conditionalFormatting sqref="J24:K24">
    <cfRule type="cellIs" dxfId="113" priority="57" operator="lessThan">
      <formula>$I$24-10</formula>
    </cfRule>
    <cfRule type="cellIs" dxfId="112" priority="58" operator="greaterThan">
      <formula>$I$24+10</formula>
    </cfRule>
  </conditionalFormatting>
  <conditionalFormatting sqref="J25:K25">
    <cfRule type="cellIs" dxfId="111" priority="55" operator="lessThan">
      <formula>$I$25-10</formula>
    </cfRule>
    <cfRule type="cellIs" dxfId="110" priority="56" operator="greaterThan">
      <formula>$I$25+10</formula>
    </cfRule>
  </conditionalFormatting>
  <conditionalFormatting sqref="J26:K26">
    <cfRule type="cellIs" dxfId="109" priority="53" operator="lessThan">
      <formula>$I$26-10</formula>
    </cfRule>
    <cfRule type="cellIs" dxfId="108" priority="54" operator="greaterThan">
      <formula>$I$26+10</formula>
    </cfRule>
  </conditionalFormatting>
  <conditionalFormatting sqref="J27:K27">
    <cfRule type="cellIs" dxfId="107" priority="51" operator="lessThan">
      <formula>$I$27-10</formula>
    </cfRule>
    <cfRule type="cellIs" dxfId="106" priority="52" operator="greaterThan">
      <formula>$I$27+10</formula>
    </cfRule>
  </conditionalFormatting>
  <conditionalFormatting sqref="J28:K28">
    <cfRule type="cellIs" dxfId="105" priority="49" operator="lessThan">
      <formula>$I$28-10</formula>
    </cfRule>
    <cfRule type="cellIs" dxfId="104" priority="50" operator="greaterThan">
      <formula>$I$28+10</formula>
    </cfRule>
  </conditionalFormatting>
  <conditionalFormatting sqref="J34:K34">
    <cfRule type="cellIs" dxfId="103" priority="43" operator="lessThan">
      <formula>$I$34-10</formula>
    </cfRule>
    <cfRule type="cellIs" dxfId="102" priority="44" operator="greaterThan">
      <formula>$I$34+10</formula>
    </cfRule>
  </conditionalFormatting>
  <conditionalFormatting sqref="C23">
    <cfRule type="cellIs" dxfId="101" priority="87" operator="lessThan">
      <formula>$B$23-10</formula>
    </cfRule>
    <cfRule type="cellIs" dxfId="100" priority="88" operator="greaterThan">
      <formula>$B$23+10</formula>
    </cfRule>
  </conditionalFormatting>
  <conditionalFormatting sqref="D22">
    <cfRule type="cellIs" dxfId="99" priority="29" stopIfTrue="1" operator="greaterThan">
      <formula>$B$22+10</formula>
    </cfRule>
    <cfRule type="cellIs" dxfId="98" priority="30" stopIfTrue="1" operator="lessThan">
      <formula>$B$22-10</formula>
    </cfRule>
  </conditionalFormatting>
  <conditionalFormatting sqref="J22:K22">
    <cfRule type="cellIs" dxfId="97" priority="25" operator="lessThan">
      <formula>$I$22-10</formula>
    </cfRule>
    <cfRule type="cellIs" dxfId="96" priority="26" operator="greaterThan">
      <formula>$I$22+10</formula>
    </cfRule>
  </conditionalFormatting>
  <conditionalFormatting sqref="C22">
    <cfRule type="cellIs" dxfId="95" priority="27" operator="lessThan">
      <formula>$B$22-10</formula>
    </cfRule>
    <cfRule type="cellIs" dxfId="94" priority="28" operator="greaterThan">
      <formula>$B$22+10</formula>
    </cfRule>
  </conditionalFormatting>
  <conditionalFormatting sqref="C25:D25">
    <cfRule type="cellIs" dxfId="93" priority="19" operator="lessThan">
      <formula>$B$25-10</formula>
    </cfRule>
    <cfRule type="cellIs" dxfId="92" priority="20" operator="greaterThan">
      <formula>$B$25+10</formula>
    </cfRule>
  </conditionalFormatting>
  <conditionalFormatting sqref="C26:D26">
    <cfRule type="cellIs" dxfId="91" priority="17" operator="lessThan">
      <formula>$B$26-10</formula>
    </cfRule>
    <cfRule type="cellIs" dxfId="90" priority="18" operator="greaterThan">
      <formula>$B$26+10</formula>
    </cfRule>
  </conditionalFormatting>
  <conditionalFormatting sqref="C33:D33">
    <cfRule type="cellIs" dxfId="89" priority="204" operator="lessThan">
      <formula>#REF!-10</formula>
    </cfRule>
    <cfRule type="cellIs" dxfId="88" priority="205" operator="greaterThan">
      <formula>#REF!+10</formula>
    </cfRule>
  </conditionalFormatting>
  <conditionalFormatting sqref="J33:K33">
    <cfRule type="cellIs" dxfId="87" priority="206" operator="lessThan">
      <formula>$I$33-10</formula>
    </cfRule>
    <cfRule type="cellIs" dxfId="86" priority="207" operator="greaterThan">
      <formula>$I$33+10</formula>
    </cfRule>
  </conditionalFormatting>
  <conditionalFormatting sqref="I11">
    <cfRule type="cellIs" dxfId="85" priority="208" operator="greaterThan">
      <formula>$D$11</formula>
    </cfRule>
    <cfRule type="cellIs" dxfId="84" priority="209" operator="lessThan">
      <formula>$E$11</formula>
    </cfRule>
  </conditionalFormatting>
  <conditionalFormatting sqref="D10">
    <cfRule type="cellIs" dxfId="83" priority="210" stopIfTrue="1" operator="greaterThan">
      <formula>$D$8</formula>
    </cfRule>
  </conditionalFormatting>
  <conditionalFormatting sqref="I10">
    <cfRule type="cellIs" dxfId="82" priority="7" operator="greaterThan">
      <formula>$D$10</formula>
    </cfRule>
    <cfRule type="cellIs" dxfId="81" priority="8" operator="lessThan">
      <formula>$E$10</formula>
    </cfRule>
  </conditionalFormatting>
  <conditionalFormatting sqref="J36:K36">
    <cfRule type="cellIs" dxfId="80" priority="39" operator="lessThan">
      <formula>$I$36-10</formula>
    </cfRule>
    <cfRule type="cellIs" dxfId="79" priority="40" operator="greaterThan">
      <formula>$I$36+10</formula>
    </cfRule>
  </conditionalFormatting>
  <conditionalFormatting sqref="J35">
    <cfRule type="cellIs" dxfId="78" priority="5" operator="lessThan">
      <formula>$I$35-10</formula>
    </cfRule>
    <cfRule type="cellIs" dxfId="77" priority="6" operator="greaterThan">
      <formula>$I$35+10</formula>
    </cfRule>
  </conditionalFormatting>
  <conditionalFormatting sqref="K35">
    <cfRule type="cellIs" dxfId="76" priority="3" operator="lessThan">
      <formula>$I$35-10</formula>
    </cfRule>
    <cfRule type="cellIs" dxfId="75" priority="4" operator="greaterThan">
      <formula>$I$35+10</formula>
    </cfRule>
  </conditionalFormatting>
  <conditionalFormatting sqref="C28:D28">
    <cfRule type="cellIs" dxfId="74" priority="11" operator="lessThan">
      <formula>$B$28-10</formula>
    </cfRule>
    <cfRule type="cellIs" dxfId="73" priority="12" operator="greaterThan">
      <formula>$B$28+10</formula>
    </cfRule>
  </conditionalFormatting>
  <conditionalFormatting sqref="C27:D27">
    <cfRule type="cellIs" dxfId="72" priority="1" operator="lessThan">
      <formula>$B$27-10</formula>
    </cfRule>
    <cfRule type="cellIs" dxfId="71" priority="2" operator="greaterThan">
      <formula>$B$27+10</formula>
    </cfRule>
  </conditionalFormatting>
  <pageMargins left="0.7" right="0.7" top="0.75" bottom="0.75" header="0.3" footer="0.3"/>
  <pageSetup paperSize="9" orientation="portrait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6"/>
  <sheetViews>
    <sheetView topLeftCell="A10" zoomScale="85" zoomScaleNormal="85" workbookViewId="0">
      <selection activeCell="B24" sqref="B24:C24"/>
    </sheetView>
  </sheetViews>
  <sheetFormatPr baseColWidth="10" defaultColWidth="9.23046875" defaultRowHeight="15.5"/>
  <cols>
    <col min="1" max="1" width="11.07421875" bestFit="1" customWidth="1"/>
    <col min="2" max="2" width="6.4609375" customWidth="1"/>
    <col min="3" max="3" width="6.61328125" customWidth="1"/>
    <col min="4" max="4" width="5.69140625" customWidth="1"/>
    <col min="5" max="5" width="5.921875" customWidth="1"/>
    <col min="6" max="6" width="10.921875" customWidth="1"/>
    <col min="7" max="7" width="7" bestFit="1" customWidth="1"/>
    <col min="8" max="8" width="6.4609375" customWidth="1"/>
    <col min="9" max="9" width="8.84375" customWidth="1"/>
    <col min="11" max="11" width="10.23046875" customWidth="1"/>
    <col min="12" max="12" width="2.4609375" customWidth="1"/>
  </cols>
  <sheetData>
    <row r="1" spans="1:150" s="1" customFormat="1" ht="20.5" thickBot="1">
      <c r="A1" s="56" t="s">
        <v>36</v>
      </c>
      <c r="B1" s="434" t="str">
        <f>Synthese!B5</f>
        <v>GIN</v>
      </c>
      <c r="C1" s="443"/>
      <c r="E1" s="428" t="s">
        <v>17</v>
      </c>
      <c r="F1" s="436"/>
      <c r="G1" s="429"/>
      <c r="H1" s="434">
        <f>Synthese!F5</f>
        <v>0</v>
      </c>
      <c r="I1" s="435"/>
      <c r="J1" s="435"/>
      <c r="K1" s="435"/>
      <c r="L1" s="443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</row>
    <row r="2" spans="1:150" s="1" customFormat="1" ht="20.5" thickBot="1">
      <c r="A2" s="56" t="s">
        <v>37</v>
      </c>
      <c r="B2" s="434" t="str">
        <f>Synthese!B6</f>
        <v>BOOM 10</v>
      </c>
      <c r="C2" s="443"/>
      <c r="E2" s="428" t="s">
        <v>16</v>
      </c>
      <c r="F2" s="436"/>
      <c r="G2" s="429"/>
      <c r="H2" s="434">
        <f>Synthese!F6</f>
        <v>0</v>
      </c>
      <c r="I2" s="435"/>
      <c r="J2" s="435"/>
      <c r="K2" s="435"/>
      <c r="L2" s="443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</row>
    <row r="3" spans="1:150" s="1" customFormat="1" ht="20.5" thickBot="1">
      <c r="A3" s="45" t="s">
        <v>38</v>
      </c>
      <c r="B3" s="434" t="str">
        <f>Synthese!B7</f>
        <v>Large</v>
      </c>
      <c r="C3" s="443"/>
      <c r="E3" s="428" t="s">
        <v>18</v>
      </c>
      <c r="F3" s="436"/>
      <c r="G3" s="429"/>
      <c r="H3" s="434">
        <f>Synthese!F7</f>
        <v>0</v>
      </c>
      <c r="I3" s="435"/>
      <c r="J3" s="435"/>
      <c r="K3" s="435"/>
      <c r="L3" s="443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</row>
    <row r="4" spans="1:150">
      <c r="A4" s="1"/>
      <c r="C4" s="1"/>
      <c r="D4" s="1"/>
      <c r="E4" s="459"/>
      <c r="F4" s="459"/>
      <c r="G4" s="459"/>
      <c r="H4" s="460"/>
      <c r="I4" s="460"/>
      <c r="J4" s="460"/>
      <c r="K4" s="460"/>
      <c r="L4" s="460"/>
    </row>
    <row r="5" spans="1:150">
      <c r="A5" s="1"/>
      <c r="C5" s="1"/>
      <c r="D5" s="1"/>
      <c r="E5" s="21"/>
      <c r="F5" s="21"/>
      <c r="G5" s="21"/>
      <c r="H5" s="37"/>
      <c r="I5" s="37"/>
      <c r="J5" s="37"/>
      <c r="K5" s="37"/>
      <c r="L5" s="37"/>
    </row>
    <row r="6" spans="1:150">
      <c r="A6" s="1"/>
      <c r="C6" s="1"/>
      <c r="D6" s="1"/>
      <c r="E6" s="21"/>
      <c r="F6" s="21"/>
      <c r="G6" s="21"/>
      <c r="H6" s="37"/>
      <c r="I6" s="37"/>
      <c r="J6" s="37"/>
      <c r="K6" s="37"/>
      <c r="L6" s="37"/>
    </row>
    <row r="7" spans="1:150">
      <c r="A7" s="3"/>
      <c r="M7" s="42" t="s">
        <v>0</v>
      </c>
    </row>
    <row r="8" spans="1:150">
      <c r="A8" s="86"/>
      <c r="B8" s="86"/>
      <c r="C8" s="86"/>
      <c r="D8" s="86"/>
      <c r="E8" s="86"/>
      <c r="M8" s="43" t="s">
        <v>19</v>
      </c>
    </row>
    <row r="9" spans="1:150">
      <c r="A9" s="30"/>
      <c r="B9" s="30"/>
      <c r="C9" s="30"/>
      <c r="D9" s="30"/>
      <c r="E9" s="30"/>
      <c r="M9" s="58" t="s">
        <v>99</v>
      </c>
    </row>
    <row r="10" spans="1:150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</row>
    <row r="11" spans="1:150" ht="26">
      <c r="A11" s="201" t="s">
        <v>99</v>
      </c>
      <c r="B11" s="202" t="s">
        <v>12</v>
      </c>
      <c r="C11" s="202" t="s">
        <v>90</v>
      </c>
      <c r="D11" s="202" t="s">
        <v>1</v>
      </c>
      <c r="E11" s="202"/>
      <c r="F11" s="203"/>
      <c r="G11" s="204" t="s">
        <v>91</v>
      </c>
      <c r="H11" s="217" t="s">
        <v>92</v>
      </c>
      <c r="I11" s="204" t="s">
        <v>93</v>
      </c>
      <c r="J11" s="458"/>
      <c r="K11" s="458"/>
    </row>
    <row r="12" spans="1:150">
      <c r="A12" s="205" t="s">
        <v>94</v>
      </c>
      <c r="B12" s="213">
        <v>520</v>
      </c>
      <c r="C12" s="213">
        <v>520</v>
      </c>
      <c r="D12" s="213">
        <v>520</v>
      </c>
      <c r="E12" s="206"/>
      <c r="F12" s="206"/>
      <c r="G12" s="214">
        <f>B12-D12</f>
        <v>0</v>
      </c>
      <c r="H12" s="205" t="s">
        <v>95</v>
      </c>
      <c r="I12" s="207" t="s">
        <v>96</v>
      </c>
      <c r="J12" s="457"/>
      <c r="K12" s="457"/>
    </row>
    <row r="13" spans="1:150">
      <c r="J13" s="24"/>
      <c r="K13" s="24"/>
    </row>
    <row r="14" spans="1:150" ht="26">
      <c r="A14" s="201"/>
      <c r="B14" s="202" t="s">
        <v>12</v>
      </c>
      <c r="C14" s="202" t="s">
        <v>90</v>
      </c>
      <c r="D14" s="202" t="s">
        <v>1</v>
      </c>
      <c r="E14" s="202"/>
      <c r="F14" s="203"/>
      <c r="G14" s="204" t="s">
        <v>91</v>
      </c>
      <c r="H14" s="217" t="s">
        <v>92</v>
      </c>
      <c r="I14" s="204" t="s">
        <v>93</v>
      </c>
      <c r="J14" s="458"/>
      <c r="K14" s="458"/>
    </row>
    <row r="15" spans="1:150">
      <c r="A15" s="205" t="s">
        <v>100</v>
      </c>
      <c r="B15" s="278"/>
      <c r="C15" s="278"/>
      <c r="D15" s="278"/>
      <c r="E15" s="206"/>
      <c r="F15" s="206"/>
      <c r="G15" s="323">
        <f>B15-D15</f>
        <v>0</v>
      </c>
      <c r="H15" s="205" t="s">
        <v>95</v>
      </c>
      <c r="I15" s="207" t="s">
        <v>96</v>
      </c>
      <c r="J15" s="457"/>
      <c r="K15" s="457"/>
    </row>
    <row r="16" spans="1:150">
      <c r="A16" s="25" t="s">
        <v>98</v>
      </c>
      <c r="B16" s="64">
        <f>B12-B15</f>
        <v>520</v>
      </c>
      <c r="C16" s="64">
        <f>C12-C15</f>
        <v>520</v>
      </c>
      <c r="D16" s="64">
        <f>D12-D15</f>
        <v>520</v>
      </c>
      <c r="G16" s="218">
        <f>G12-G15</f>
        <v>0</v>
      </c>
    </row>
    <row r="17" spans="1:11">
      <c r="A17" s="1"/>
      <c r="B17" s="24"/>
      <c r="C17" s="24"/>
      <c r="D17" s="24"/>
      <c r="E17" s="2"/>
      <c r="F17" s="2"/>
      <c r="G17" s="259"/>
    </row>
    <row r="18" spans="1:11">
      <c r="A18" s="1" t="s">
        <v>120</v>
      </c>
      <c r="B18" s="202" t="s">
        <v>12</v>
      </c>
      <c r="C18" s="202" t="s">
        <v>90</v>
      </c>
      <c r="D18" s="202" t="s">
        <v>1</v>
      </c>
      <c r="E18" s="2"/>
      <c r="F18" s="2"/>
      <c r="G18" s="259"/>
    </row>
    <row r="19" spans="1:11">
      <c r="A19" s="1"/>
      <c r="B19" s="270"/>
      <c r="C19" s="270"/>
      <c r="D19" s="270"/>
      <c r="E19" s="2"/>
      <c r="F19" s="2"/>
      <c r="G19" s="259"/>
    </row>
    <row r="20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08"/>
    </row>
    <row r="21" spans="1:11" ht="56">
      <c r="A21" s="200"/>
      <c r="B21" s="461" t="s">
        <v>101</v>
      </c>
      <c r="C21" s="462"/>
      <c r="E21" s="262"/>
      <c r="F21" s="260"/>
      <c r="G21" s="211" t="s">
        <v>97</v>
      </c>
      <c r="H21" s="467">
        <f>B22+G12</f>
        <v>145</v>
      </c>
      <c r="I21" s="468"/>
    </row>
    <row r="22" spans="1:11">
      <c r="A22" s="210" t="s">
        <v>121</v>
      </c>
      <c r="B22" s="263">
        <v>145</v>
      </c>
      <c r="C22" s="264"/>
      <c r="E22" s="261"/>
      <c r="F22" s="209"/>
      <c r="G22" s="209"/>
      <c r="H22" s="209"/>
      <c r="I22" s="209"/>
    </row>
    <row r="23" spans="1:11">
      <c r="E23" s="24"/>
      <c r="F23" s="24"/>
      <c r="J23" s="204" t="s">
        <v>93</v>
      </c>
    </row>
    <row r="24" spans="1:11" ht="56">
      <c r="A24" s="210" t="s">
        <v>121</v>
      </c>
      <c r="B24" s="463">
        <f>D19-B19</f>
        <v>0</v>
      </c>
      <c r="C24" s="464"/>
      <c r="E24" s="261"/>
      <c r="F24" s="209"/>
      <c r="G24" s="211" t="s">
        <v>97</v>
      </c>
      <c r="H24" s="469">
        <f>B24+G15</f>
        <v>0</v>
      </c>
      <c r="I24" s="470"/>
      <c r="J24" s="207" t="s">
        <v>96</v>
      </c>
    </row>
    <row r="25" spans="1:11">
      <c r="B25" s="465">
        <f>B22-B24</f>
        <v>145</v>
      </c>
      <c r="C25" s="466"/>
      <c r="D25" s="215"/>
      <c r="E25" s="216"/>
      <c r="F25" s="197"/>
      <c r="H25" s="465">
        <f>H21-H24</f>
        <v>145</v>
      </c>
      <c r="I25" s="466"/>
    </row>
    <row r="26" spans="1:11">
      <c r="H26" s="200"/>
      <c r="I26" s="209"/>
      <c r="J26" s="209"/>
      <c r="K26" s="212"/>
    </row>
  </sheetData>
  <sheetProtection sheet="1" objects="1" scenarios="1" formatRows="0"/>
  <mergeCells count="21">
    <mergeCell ref="B21:C21"/>
    <mergeCell ref="B24:C24"/>
    <mergeCell ref="B25:C25"/>
    <mergeCell ref="H21:I21"/>
    <mergeCell ref="H24:I24"/>
    <mergeCell ref="H25:I25"/>
    <mergeCell ref="B3:C3"/>
    <mergeCell ref="B1:C1"/>
    <mergeCell ref="B2:C2"/>
    <mergeCell ref="E2:G2"/>
    <mergeCell ref="J11:K11"/>
    <mergeCell ref="J12:K12"/>
    <mergeCell ref="J14:K14"/>
    <mergeCell ref="J15:K15"/>
    <mergeCell ref="E1:G1"/>
    <mergeCell ref="H1:L1"/>
    <mergeCell ref="E3:G3"/>
    <mergeCell ref="H3:L3"/>
    <mergeCell ref="E4:G4"/>
    <mergeCell ref="H4:L4"/>
    <mergeCell ref="H2:L2"/>
  </mergeCells>
  <phoneticPr fontId="0" type="noConversion"/>
  <conditionalFormatting sqref="B16:D17 B19:D19">
    <cfRule type="cellIs" dxfId="70" priority="13" operator="lessThan">
      <formula>-5</formula>
    </cfRule>
    <cfRule type="cellIs" dxfId="69" priority="14" operator="greaterThan">
      <formula>5</formula>
    </cfRule>
  </conditionalFormatting>
  <conditionalFormatting sqref="G16:G19">
    <cfRule type="cellIs" dxfId="68" priority="9" operator="lessThan">
      <formula>-5</formula>
    </cfRule>
    <cfRule type="cellIs" dxfId="67" priority="10" operator="greaterThan">
      <formula>5</formula>
    </cfRule>
  </conditionalFormatting>
  <conditionalFormatting sqref="B25">
    <cfRule type="cellIs" dxfId="66" priority="5" operator="lessThan">
      <formula>-5</formula>
    </cfRule>
    <cfRule type="cellIs" dxfId="65" priority="6" operator="greaterThan">
      <formula>5</formula>
    </cfRule>
  </conditionalFormatting>
  <conditionalFormatting sqref="H25">
    <cfRule type="cellIs" dxfId="64" priority="1" operator="lessThan">
      <formula>-5</formula>
    </cfRule>
    <cfRule type="cellIs" dxfId="63" priority="2" operator="greaterThan">
      <formula>5</formula>
    </cfRule>
  </conditionalFormatting>
  <conditionalFormatting sqref="F25">
    <cfRule type="cellIs" dxfId="62" priority="3" operator="lessThan">
      <formula>-5</formula>
    </cfRule>
    <cfRule type="cellIs" dxfId="61" priority="4" operator="greaterThan">
      <formula>5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198"/>
  <sheetViews>
    <sheetView topLeftCell="A29" zoomScale="55" zoomScaleNormal="55" workbookViewId="0">
      <selection activeCell="S52" sqref="S52"/>
    </sheetView>
  </sheetViews>
  <sheetFormatPr baseColWidth="10" defaultRowHeight="15.5"/>
  <cols>
    <col min="2" max="2" width="9.53515625" customWidth="1"/>
    <col min="3" max="7" width="6.69140625" customWidth="1"/>
    <col min="8" max="8" width="6.765625" customWidth="1"/>
    <col min="9" max="19" width="6.69140625" customWidth="1"/>
    <col min="20" max="20" width="8.23046875" customWidth="1"/>
    <col min="21" max="22" width="6.69140625" customWidth="1"/>
    <col min="23" max="29" width="6.23046875" customWidth="1"/>
  </cols>
  <sheetData>
    <row r="1" spans="1:151" s="1" customFormat="1" ht="20.5" thickBot="1">
      <c r="A1" s="56" t="s">
        <v>36</v>
      </c>
      <c r="B1" s="434" t="str">
        <f>Synthese!B5</f>
        <v>GIN</v>
      </c>
      <c r="C1" s="446"/>
      <c r="D1" s="447"/>
      <c r="F1" s="428" t="s">
        <v>17</v>
      </c>
      <c r="G1" s="436"/>
      <c r="H1" s="429"/>
      <c r="I1" s="434">
        <f>Synthese!F5</f>
        <v>0</v>
      </c>
      <c r="J1" s="446"/>
      <c r="K1" s="446"/>
      <c r="L1" s="446"/>
      <c r="M1" s="447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</row>
    <row r="2" spans="1:151" s="1" customFormat="1" ht="20.5" thickBot="1">
      <c r="A2" s="56" t="s">
        <v>37</v>
      </c>
      <c r="B2" s="434" t="str">
        <f>Synthese!B6</f>
        <v>BOOM 10</v>
      </c>
      <c r="C2" s="446"/>
      <c r="D2" s="447"/>
      <c r="F2" s="428" t="s">
        <v>16</v>
      </c>
      <c r="G2" s="436"/>
      <c r="H2" s="429"/>
      <c r="I2" s="434">
        <f>Synthese!F6</f>
        <v>0</v>
      </c>
      <c r="J2" s="446"/>
      <c r="K2" s="446"/>
      <c r="L2" s="446"/>
      <c r="M2" s="447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</row>
    <row r="3" spans="1:151" s="1" customFormat="1" ht="20.5" thickBot="1">
      <c r="A3" s="45" t="s">
        <v>38</v>
      </c>
      <c r="B3" s="434" t="str">
        <f>Synthese!B7</f>
        <v>Large</v>
      </c>
      <c r="C3" s="446"/>
      <c r="D3" s="447"/>
      <c r="F3" s="428" t="s">
        <v>18</v>
      </c>
      <c r="G3" s="436"/>
      <c r="H3" s="429"/>
      <c r="I3" s="434">
        <f>Synthese!F7</f>
        <v>0</v>
      </c>
      <c r="J3" s="446"/>
      <c r="K3" s="446"/>
      <c r="L3" s="446"/>
      <c r="M3" s="447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</row>
    <row r="4" spans="1:151" s="1" customFormat="1">
      <c r="B4" s="19"/>
      <c r="F4" s="459"/>
      <c r="G4" s="459"/>
      <c r="H4" s="459"/>
      <c r="I4" s="460"/>
      <c r="J4" s="460"/>
      <c r="K4" s="460"/>
      <c r="L4" s="460"/>
      <c r="M4" s="460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</row>
    <row r="5" spans="1:151" s="1" customFormat="1">
      <c r="B5" s="19"/>
      <c r="F5" s="21"/>
      <c r="G5" s="21"/>
      <c r="H5" s="21"/>
      <c r="I5" s="37"/>
      <c r="J5" s="37"/>
      <c r="K5" s="34"/>
      <c r="L5" s="34"/>
      <c r="M5" s="37"/>
      <c r="N5" s="454"/>
      <c r="O5" s="454"/>
      <c r="P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</row>
    <row r="6" spans="1:151" s="1" customFormat="1">
      <c r="B6" s="19"/>
      <c r="F6" s="21"/>
      <c r="G6" s="21"/>
      <c r="H6" s="21"/>
      <c r="I6" s="37"/>
      <c r="J6" s="37"/>
      <c r="K6" s="34"/>
      <c r="L6" s="34"/>
      <c r="M6" s="37"/>
      <c r="N6" s="455"/>
      <c r="O6" s="455"/>
      <c r="P6" s="19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</row>
    <row r="7" spans="1:151" s="1" customFormat="1">
      <c r="A7" s="526"/>
      <c r="B7" s="526"/>
      <c r="C7" s="526"/>
      <c r="D7" s="526"/>
      <c r="G7" s="99"/>
      <c r="H7" s="99"/>
      <c r="I7" s="99"/>
      <c r="J7" s="99"/>
      <c r="K7" s="34"/>
      <c r="L7" s="34"/>
      <c r="N7" s="453"/>
      <c r="O7" s="453"/>
      <c r="P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</row>
    <row r="8" spans="1:151">
      <c r="A8" s="1"/>
      <c r="B8" s="1"/>
      <c r="C8" s="1"/>
      <c r="D8" s="1"/>
      <c r="E8" s="1"/>
      <c r="F8" s="1"/>
      <c r="G8" s="41"/>
      <c r="H8" s="41"/>
      <c r="I8" s="41"/>
      <c r="J8" s="41"/>
      <c r="K8" s="322"/>
      <c r="L8" s="322"/>
      <c r="M8" s="1"/>
      <c r="N8" s="453"/>
      <c r="O8" s="453"/>
      <c r="P8" s="24"/>
      <c r="T8" s="1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</row>
    <row r="9" spans="1:151">
      <c r="A9" s="20"/>
      <c r="B9" s="40"/>
      <c r="C9" s="40"/>
      <c r="D9" s="40"/>
      <c r="E9" s="1"/>
      <c r="F9" s="41"/>
      <c r="G9" s="41"/>
      <c r="H9" s="30"/>
      <c r="I9" s="41"/>
      <c r="J9" s="41"/>
      <c r="K9" s="41"/>
      <c r="L9" s="41"/>
      <c r="M9" s="41"/>
      <c r="N9" s="453"/>
      <c r="O9" s="453"/>
      <c r="P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</row>
    <row r="10" spans="1:151">
      <c r="A10" s="20"/>
      <c r="B10" s="40"/>
      <c r="C10" s="40"/>
      <c r="D10" s="40"/>
      <c r="E10" s="1"/>
      <c r="F10" s="41"/>
      <c r="G10" s="41"/>
      <c r="H10" s="30"/>
      <c r="I10" s="41"/>
      <c r="J10" s="41"/>
      <c r="K10" s="41"/>
      <c r="L10" s="41"/>
      <c r="M10" s="41"/>
      <c r="N10" s="197"/>
      <c r="O10" s="197"/>
      <c r="P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</row>
    <row r="11" spans="1:151">
      <c r="A11" s="20"/>
      <c r="B11" s="40"/>
      <c r="C11" s="40"/>
      <c r="D11" s="40"/>
      <c r="E11" s="1"/>
      <c r="F11" s="1"/>
      <c r="G11" s="24"/>
      <c r="H11" s="24"/>
      <c r="I11" s="1"/>
      <c r="J11" s="24"/>
      <c r="K11" s="1"/>
      <c r="L11" s="24"/>
      <c r="M11" s="1"/>
      <c r="O11" s="20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</row>
    <row r="12" spans="1:151">
      <c r="A12" s="20"/>
      <c r="B12" s="40"/>
      <c r="C12" s="40"/>
      <c r="D12" s="40"/>
      <c r="E12" s="1"/>
      <c r="F12" s="1"/>
      <c r="G12" s="24"/>
      <c r="H12" s="24"/>
      <c r="I12" s="1"/>
      <c r="J12" s="24"/>
      <c r="K12" s="1"/>
      <c r="L12" s="24"/>
      <c r="M12" s="1"/>
      <c r="O12" s="20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</row>
    <row r="13" spans="1:151">
      <c r="A13" s="20"/>
      <c r="B13" s="40"/>
      <c r="C13" s="40"/>
      <c r="D13" s="40"/>
      <c r="E13" s="1"/>
      <c r="F13" s="1"/>
      <c r="G13" s="24"/>
      <c r="H13" s="24"/>
      <c r="I13" s="1"/>
      <c r="J13" s="24"/>
      <c r="K13" s="1"/>
      <c r="L13" s="24"/>
      <c r="M13" s="1"/>
      <c r="O13" s="20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</row>
    <row r="14" spans="1:151" ht="16" thickBot="1">
      <c r="A14" s="20"/>
      <c r="B14" s="40"/>
      <c r="C14" s="40"/>
      <c r="D14" s="40"/>
      <c r="E14" s="1"/>
      <c r="F14" s="1"/>
      <c r="G14" s="24"/>
      <c r="H14" s="24"/>
      <c r="I14" s="1"/>
      <c r="J14" s="24"/>
      <c r="K14" s="1"/>
      <c r="L14" s="24"/>
      <c r="M14" s="1"/>
      <c r="O14" s="20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</row>
    <row r="15" spans="1:151" ht="37.5" customHeight="1" thickBot="1">
      <c r="A15" s="20"/>
      <c r="B15" s="40"/>
      <c r="C15" s="40"/>
      <c r="D15" s="40"/>
      <c r="E15" s="1"/>
      <c r="F15" s="1"/>
      <c r="G15" s="24"/>
      <c r="H15" s="24"/>
      <c r="I15" s="1"/>
      <c r="J15" s="24"/>
      <c r="M15" s="1"/>
      <c r="O15" s="20"/>
      <c r="S15" s="220" t="s">
        <v>106</v>
      </c>
      <c r="T15" s="302">
        <v>0</v>
      </c>
      <c r="U15" s="24"/>
      <c r="V15" s="471" t="s">
        <v>105</v>
      </c>
      <c r="W15" s="472"/>
      <c r="X15" s="472"/>
      <c r="Y15" s="473"/>
      <c r="Z15" s="303">
        <v>0</v>
      </c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</row>
    <row r="16" spans="1:151">
      <c r="A16" s="20"/>
      <c r="B16" s="40"/>
      <c r="C16" s="40"/>
      <c r="D16" s="40"/>
      <c r="E16" s="20"/>
      <c r="G16" s="23"/>
      <c r="H16" s="20"/>
      <c r="J16" s="1"/>
      <c r="O16" s="20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</row>
    <row r="17" spans="1:151" ht="16" thickBot="1">
      <c r="A17" s="20"/>
      <c r="B17" s="40"/>
      <c r="C17" s="40"/>
      <c r="D17" s="40"/>
      <c r="E17" s="20"/>
      <c r="G17" s="23"/>
      <c r="H17" s="20"/>
      <c r="J17" s="1"/>
      <c r="O17" s="20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</row>
    <row r="18" spans="1:151" ht="18.5" thickBot="1">
      <c r="A18" s="19"/>
      <c r="B18" s="40"/>
      <c r="C18" s="532" t="s">
        <v>124</v>
      </c>
      <c r="D18" s="533"/>
      <c r="E18" s="533"/>
      <c r="F18" s="533"/>
      <c r="G18" s="534"/>
      <c r="H18" s="474" t="s">
        <v>62</v>
      </c>
      <c r="I18" s="475"/>
      <c r="J18" s="475"/>
      <c r="K18" s="475"/>
      <c r="L18" s="476"/>
      <c r="M18" s="474" t="s">
        <v>63</v>
      </c>
      <c r="N18" s="475"/>
      <c r="O18" s="475"/>
      <c r="P18" s="475"/>
      <c r="Q18" s="476"/>
      <c r="S18" s="477" t="s">
        <v>122</v>
      </c>
      <c r="T18" s="478"/>
      <c r="U18" s="478"/>
      <c r="V18" s="478"/>
      <c r="W18" s="479"/>
      <c r="Y18" s="477" t="s">
        <v>64</v>
      </c>
      <c r="Z18" s="478"/>
      <c r="AA18" s="478"/>
      <c r="AB18" s="478"/>
      <c r="AC18" s="479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</row>
    <row r="19" spans="1:151" ht="16" thickBot="1">
      <c r="B19" s="347" t="s">
        <v>125</v>
      </c>
      <c r="C19" s="240" t="s">
        <v>72</v>
      </c>
      <c r="D19" s="241" t="s">
        <v>73</v>
      </c>
      <c r="E19" s="241" t="s">
        <v>74</v>
      </c>
      <c r="F19" s="241" t="s">
        <v>71</v>
      </c>
      <c r="G19" s="242" t="s">
        <v>56</v>
      </c>
      <c r="H19" s="233" t="s">
        <v>68</v>
      </c>
      <c r="I19" s="234" t="s">
        <v>69</v>
      </c>
      <c r="J19" s="234" t="s">
        <v>70</v>
      </c>
      <c r="K19" s="234" t="s">
        <v>71</v>
      </c>
      <c r="L19" s="235" t="s">
        <v>2</v>
      </c>
      <c r="M19" s="233" t="s">
        <v>68</v>
      </c>
      <c r="N19" s="234" t="s">
        <v>69</v>
      </c>
      <c r="O19" s="234" t="s">
        <v>70</v>
      </c>
      <c r="P19" s="234" t="s">
        <v>71</v>
      </c>
      <c r="Q19" s="235" t="s">
        <v>2</v>
      </c>
      <c r="S19" s="228" t="s">
        <v>68</v>
      </c>
      <c r="T19" s="229" t="s">
        <v>69</v>
      </c>
      <c r="U19" s="229" t="s">
        <v>70</v>
      </c>
      <c r="V19" s="229"/>
      <c r="W19" s="230" t="s">
        <v>2</v>
      </c>
      <c r="Y19" s="228" t="s">
        <v>68</v>
      </c>
      <c r="Z19" s="229" t="s">
        <v>69</v>
      </c>
      <c r="AA19" s="229" t="s">
        <v>70</v>
      </c>
      <c r="AB19" s="229"/>
      <c r="AC19" s="230" t="s">
        <v>2</v>
      </c>
      <c r="AD19" s="24"/>
      <c r="AE19" s="83"/>
      <c r="AF19" s="82"/>
      <c r="AG19" s="24"/>
      <c r="AH19" s="83"/>
    </row>
    <row r="20" spans="1:151" ht="16" thickBot="1">
      <c r="B20" s="239">
        <v>1</v>
      </c>
      <c r="C20" s="371">
        <v>8410</v>
      </c>
      <c r="D20" s="372">
        <v>8391</v>
      </c>
      <c r="E20" s="371">
        <v>8412</v>
      </c>
      <c r="F20" s="373"/>
      <c r="G20" s="371">
        <v>8436</v>
      </c>
      <c r="H20" s="324">
        <f>S20+$T$15+$Z$15</f>
        <v>0</v>
      </c>
      <c r="I20" s="325">
        <f>T20+$T$15+$Z$15</f>
        <v>0</v>
      </c>
      <c r="J20" s="325">
        <f>U20+$T$15+$Z$15</f>
        <v>0</v>
      </c>
      <c r="K20" s="231"/>
      <c r="L20" s="327">
        <f>W20+$T$15+$Z$15</f>
        <v>0</v>
      </c>
      <c r="M20" s="328">
        <f>Y20+$T$15+$Z$15</f>
        <v>0</v>
      </c>
      <c r="N20" s="325">
        <f>Z20+$T$15+$Z$15</f>
        <v>0</v>
      </c>
      <c r="O20" s="325">
        <f>AA20+$T$15+$Z$15</f>
        <v>0</v>
      </c>
      <c r="P20" s="231"/>
      <c r="Q20" s="331">
        <f>AC20+$T$15+$Z$15</f>
        <v>0</v>
      </c>
      <c r="S20" s="279"/>
      <c r="T20" s="274"/>
      <c r="U20" s="274"/>
      <c r="V20" s="280"/>
      <c r="W20" s="269"/>
      <c r="X20" s="392"/>
      <c r="Y20" s="279"/>
      <c r="Z20" s="274"/>
      <c r="AA20" s="274"/>
      <c r="AB20" s="280"/>
      <c r="AC20" s="269"/>
      <c r="AD20" s="391"/>
      <c r="AE20" s="391"/>
      <c r="AF20" s="391"/>
      <c r="AG20" s="391"/>
      <c r="AH20" s="391"/>
    </row>
    <row r="21" spans="1:151">
      <c r="B21" s="222">
        <v>2</v>
      </c>
      <c r="C21" s="374">
        <v>8278</v>
      </c>
      <c r="D21" s="375">
        <v>8258</v>
      </c>
      <c r="E21" s="374">
        <v>8356</v>
      </c>
      <c r="F21" s="25"/>
      <c r="G21" s="374">
        <v>8329</v>
      </c>
      <c r="H21" s="326">
        <f t="shared" ref="H21:H35" si="0">S21+$T$15+$Z$15</f>
        <v>0</v>
      </c>
      <c r="I21" s="67">
        <f t="shared" ref="I21:I27" si="1">T21+$T$15+$Z$15</f>
        <v>0</v>
      </c>
      <c r="J21" s="67">
        <f t="shared" ref="J21:J43" si="2">U21+$T$15+$Z$15</f>
        <v>0</v>
      </c>
      <c r="K21" s="26"/>
      <c r="L21" s="329">
        <f t="shared" ref="L21:L27" si="3">W21+$T$15+$Z$15</f>
        <v>0</v>
      </c>
      <c r="M21" s="330">
        <f t="shared" ref="M21:M35" si="4">Y21+$T$15+$Z$15</f>
        <v>0</v>
      </c>
      <c r="N21" s="67">
        <f t="shared" ref="N21:N27" si="5">Z21+$T$15+$Z$15</f>
        <v>0</v>
      </c>
      <c r="O21" s="67">
        <f t="shared" ref="O21:O43" si="6">AA21+$T$15+$Z$15</f>
        <v>0</v>
      </c>
      <c r="P21" s="26"/>
      <c r="Q21" s="332">
        <f t="shared" ref="Q21:Q28" si="7">AC21+$T$15+$Z$15</f>
        <v>0</v>
      </c>
      <c r="S21" s="281"/>
      <c r="T21" s="270"/>
      <c r="U21" s="270"/>
      <c r="V21" s="282"/>
      <c r="W21" s="271"/>
      <c r="X21" s="392"/>
      <c r="Y21" s="281"/>
      <c r="Z21" s="270"/>
      <c r="AA21" s="270"/>
      <c r="AB21" s="282"/>
      <c r="AC21" s="271"/>
      <c r="AD21" s="391"/>
      <c r="AE21" s="391"/>
      <c r="AF21" s="391"/>
      <c r="AG21" s="391"/>
      <c r="AH21" s="391"/>
    </row>
    <row r="22" spans="1:151">
      <c r="B22" s="222">
        <v>3</v>
      </c>
      <c r="C22" s="376">
        <v>8240</v>
      </c>
      <c r="D22" s="377">
        <v>8220</v>
      </c>
      <c r="E22" s="376">
        <v>8253</v>
      </c>
      <c r="F22" s="25"/>
      <c r="G22" s="376">
        <v>8293</v>
      </c>
      <c r="H22" s="326">
        <f t="shared" si="0"/>
        <v>0</v>
      </c>
      <c r="I22" s="67">
        <f t="shared" si="1"/>
        <v>0</v>
      </c>
      <c r="J22" s="67">
        <f t="shared" si="2"/>
        <v>0</v>
      </c>
      <c r="K22" s="26"/>
      <c r="L22" s="329">
        <f t="shared" si="3"/>
        <v>0</v>
      </c>
      <c r="M22" s="330">
        <f t="shared" si="4"/>
        <v>0</v>
      </c>
      <c r="N22" s="67">
        <f t="shared" si="5"/>
        <v>0</v>
      </c>
      <c r="O22" s="67">
        <f t="shared" si="6"/>
        <v>0</v>
      </c>
      <c r="P22" s="26"/>
      <c r="Q22" s="332">
        <f t="shared" si="7"/>
        <v>0</v>
      </c>
      <c r="S22" s="281"/>
      <c r="T22" s="270"/>
      <c r="U22" s="270"/>
      <c r="V22" s="282"/>
      <c r="W22" s="271"/>
      <c r="X22" s="392"/>
      <c r="Y22" s="281"/>
      <c r="Z22" s="270"/>
      <c r="AA22" s="270"/>
      <c r="AB22" s="282"/>
      <c r="AC22" s="271"/>
      <c r="AD22" s="391"/>
      <c r="AE22" s="391"/>
      <c r="AF22" s="391"/>
      <c r="AG22" s="391"/>
      <c r="AH22" s="391"/>
    </row>
    <row r="23" spans="1:151">
      <c r="B23" s="222">
        <v>4</v>
      </c>
      <c r="C23" s="376">
        <v>8301</v>
      </c>
      <c r="D23" s="377">
        <v>8283</v>
      </c>
      <c r="E23" s="376">
        <v>8247</v>
      </c>
      <c r="F23" s="25"/>
      <c r="G23" s="376">
        <v>8382</v>
      </c>
      <c r="H23" s="326">
        <f t="shared" si="0"/>
        <v>0</v>
      </c>
      <c r="I23" s="67">
        <f t="shared" si="1"/>
        <v>0</v>
      </c>
      <c r="J23" s="67">
        <f t="shared" si="2"/>
        <v>0</v>
      </c>
      <c r="K23" s="26"/>
      <c r="L23" s="329">
        <f t="shared" si="3"/>
        <v>0</v>
      </c>
      <c r="M23" s="330">
        <f t="shared" si="4"/>
        <v>0</v>
      </c>
      <c r="N23" s="67">
        <f t="shared" si="5"/>
        <v>0</v>
      </c>
      <c r="O23" s="67">
        <f t="shared" si="6"/>
        <v>0</v>
      </c>
      <c r="P23" s="26"/>
      <c r="Q23" s="332">
        <f t="shared" si="7"/>
        <v>0</v>
      </c>
      <c r="S23" s="281"/>
      <c r="T23" s="270"/>
      <c r="U23" s="270"/>
      <c r="V23" s="282"/>
      <c r="W23" s="271"/>
      <c r="X23" s="392"/>
      <c r="Y23" s="281"/>
      <c r="Z23" s="270"/>
      <c r="AA23" s="270"/>
      <c r="AB23" s="282"/>
      <c r="AC23" s="271"/>
      <c r="AD23" s="391"/>
      <c r="AE23" s="391"/>
      <c r="AF23" s="391"/>
      <c r="AG23" s="391"/>
      <c r="AH23" s="391"/>
    </row>
    <row r="24" spans="1:151">
      <c r="B24" s="222">
        <v>5</v>
      </c>
      <c r="C24" s="378">
        <v>8201</v>
      </c>
      <c r="D24" s="379">
        <v>8184</v>
      </c>
      <c r="E24" s="376">
        <v>8221</v>
      </c>
      <c r="F24" s="25"/>
      <c r="G24" s="378">
        <v>8214</v>
      </c>
      <c r="H24" s="333">
        <f t="shared" si="0"/>
        <v>0</v>
      </c>
      <c r="I24" s="334">
        <f t="shared" si="1"/>
        <v>0</v>
      </c>
      <c r="J24" s="67">
        <f t="shared" si="2"/>
        <v>0</v>
      </c>
      <c r="K24" s="26"/>
      <c r="L24" s="335">
        <f t="shared" si="3"/>
        <v>0</v>
      </c>
      <c r="M24" s="336">
        <f t="shared" si="4"/>
        <v>0</v>
      </c>
      <c r="N24" s="334">
        <f t="shared" si="5"/>
        <v>0</v>
      </c>
      <c r="O24" s="67">
        <f t="shared" si="6"/>
        <v>0</v>
      </c>
      <c r="P24" s="26"/>
      <c r="Q24" s="337">
        <f t="shared" si="7"/>
        <v>0</v>
      </c>
      <c r="S24" s="283"/>
      <c r="T24" s="284"/>
      <c r="U24" s="270"/>
      <c r="V24" s="282"/>
      <c r="W24" s="285"/>
      <c r="X24" s="392"/>
      <c r="Y24" s="283"/>
      <c r="Z24" s="284"/>
      <c r="AA24" s="270"/>
      <c r="AB24" s="282"/>
      <c r="AC24" s="285"/>
      <c r="AD24" s="391"/>
      <c r="AE24" s="391"/>
      <c r="AF24" s="391"/>
      <c r="AG24" s="391"/>
      <c r="AH24" s="391"/>
    </row>
    <row r="25" spans="1:151">
      <c r="B25" s="222">
        <v>6</v>
      </c>
      <c r="C25" s="378">
        <v>8064</v>
      </c>
      <c r="D25" s="379">
        <v>8047</v>
      </c>
      <c r="E25" s="376">
        <v>8212</v>
      </c>
      <c r="F25" s="25"/>
      <c r="G25" s="378">
        <v>8108</v>
      </c>
      <c r="H25" s="333">
        <f t="shared" si="0"/>
        <v>0</v>
      </c>
      <c r="I25" s="334">
        <f t="shared" si="1"/>
        <v>0</v>
      </c>
      <c r="J25" s="67">
        <f t="shared" si="2"/>
        <v>0</v>
      </c>
      <c r="K25" s="26"/>
      <c r="L25" s="335">
        <f t="shared" si="3"/>
        <v>0</v>
      </c>
      <c r="M25" s="336">
        <f t="shared" si="4"/>
        <v>0</v>
      </c>
      <c r="N25" s="334">
        <f t="shared" si="5"/>
        <v>0</v>
      </c>
      <c r="O25" s="67">
        <f t="shared" si="6"/>
        <v>0</v>
      </c>
      <c r="P25" s="26"/>
      <c r="Q25" s="337">
        <f t="shared" si="7"/>
        <v>0</v>
      </c>
      <c r="S25" s="283"/>
      <c r="T25" s="284"/>
      <c r="U25" s="270"/>
      <c r="V25" s="282"/>
      <c r="W25" s="285"/>
      <c r="X25" s="392"/>
      <c r="Y25" s="283"/>
      <c r="Z25" s="284"/>
      <c r="AA25" s="270"/>
      <c r="AB25" s="282"/>
      <c r="AC25" s="285"/>
      <c r="AD25" s="391"/>
      <c r="AE25" s="391"/>
      <c r="AF25" s="391"/>
      <c r="AG25" s="391"/>
      <c r="AH25" s="391"/>
    </row>
    <row r="26" spans="1:151">
      <c r="B26" s="222">
        <v>7</v>
      </c>
      <c r="C26" s="378">
        <v>8003</v>
      </c>
      <c r="D26" s="379">
        <v>7988</v>
      </c>
      <c r="E26" s="376">
        <v>8264</v>
      </c>
      <c r="F26" s="25"/>
      <c r="G26" s="378">
        <v>8046</v>
      </c>
      <c r="H26" s="333">
        <f t="shared" si="0"/>
        <v>0</v>
      </c>
      <c r="I26" s="334">
        <f t="shared" si="1"/>
        <v>0</v>
      </c>
      <c r="J26" s="67">
        <f t="shared" si="2"/>
        <v>0</v>
      </c>
      <c r="K26" s="26"/>
      <c r="L26" s="335">
        <f t="shared" si="3"/>
        <v>0</v>
      </c>
      <c r="M26" s="336">
        <f t="shared" si="4"/>
        <v>0</v>
      </c>
      <c r="N26" s="334">
        <f t="shared" si="5"/>
        <v>0</v>
      </c>
      <c r="O26" s="67">
        <f t="shared" si="6"/>
        <v>0</v>
      </c>
      <c r="P26" s="26"/>
      <c r="Q26" s="337">
        <f t="shared" si="7"/>
        <v>0</v>
      </c>
      <c r="S26" s="283"/>
      <c r="T26" s="284"/>
      <c r="U26" s="270"/>
      <c r="V26" s="282"/>
      <c r="W26" s="285"/>
      <c r="X26" s="392"/>
      <c r="Y26" s="283"/>
      <c r="Z26" s="284"/>
      <c r="AA26" s="270"/>
      <c r="AB26" s="282"/>
      <c r="AC26" s="285"/>
      <c r="AD26" s="391"/>
      <c r="AE26" s="391"/>
      <c r="AF26" s="391"/>
      <c r="AG26" s="391"/>
      <c r="AH26" s="391"/>
    </row>
    <row r="27" spans="1:151">
      <c r="B27" s="222">
        <v>8</v>
      </c>
      <c r="C27" s="378">
        <v>8025</v>
      </c>
      <c r="D27" s="379">
        <v>8016</v>
      </c>
      <c r="E27" s="376">
        <v>8304</v>
      </c>
      <c r="F27" s="25"/>
      <c r="G27" s="378">
        <v>8091</v>
      </c>
      <c r="H27" s="333">
        <f t="shared" si="0"/>
        <v>0</v>
      </c>
      <c r="I27" s="334">
        <f t="shared" si="1"/>
        <v>0</v>
      </c>
      <c r="J27" s="67">
        <f t="shared" si="2"/>
        <v>0</v>
      </c>
      <c r="K27" s="26"/>
      <c r="L27" s="335">
        <f t="shared" si="3"/>
        <v>0</v>
      </c>
      <c r="M27" s="336">
        <f t="shared" si="4"/>
        <v>0</v>
      </c>
      <c r="N27" s="334">
        <f t="shared" si="5"/>
        <v>0</v>
      </c>
      <c r="O27" s="67">
        <f t="shared" si="6"/>
        <v>0</v>
      </c>
      <c r="P27" s="26"/>
      <c r="Q27" s="337">
        <f t="shared" si="7"/>
        <v>0</v>
      </c>
      <c r="S27" s="283"/>
      <c r="T27" s="284"/>
      <c r="U27" s="270"/>
      <c r="V27" s="282"/>
      <c r="W27" s="285"/>
      <c r="X27" s="392"/>
      <c r="Y27" s="283"/>
      <c r="Z27" s="284"/>
      <c r="AA27" s="270"/>
      <c r="AB27" s="282"/>
      <c r="AC27" s="285"/>
      <c r="AD27" s="391"/>
      <c r="AE27" s="391"/>
      <c r="AF27" s="391"/>
      <c r="AG27" s="391"/>
      <c r="AH27" s="391"/>
    </row>
    <row r="28" spans="1:151">
      <c r="B28" s="222">
        <v>9</v>
      </c>
      <c r="C28" s="380">
        <v>7825</v>
      </c>
      <c r="D28" s="381"/>
      <c r="E28" s="378">
        <v>8205</v>
      </c>
      <c r="F28" s="25"/>
      <c r="G28" s="382">
        <v>7545</v>
      </c>
      <c r="H28" s="338">
        <f t="shared" si="0"/>
        <v>0</v>
      </c>
      <c r="I28" s="26"/>
      <c r="J28" s="334">
        <f t="shared" si="2"/>
        <v>0</v>
      </c>
      <c r="K28" s="26"/>
      <c r="L28" s="148"/>
      <c r="M28" s="341">
        <f t="shared" si="4"/>
        <v>0</v>
      </c>
      <c r="N28" s="26"/>
      <c r="O28" s="334">
        <f t="shared" si="6"/>
        <v>0</v>
      </c>
      <c r="P28" s="26"/>
      <c r="Q28" s="346">
        <f t="shared" si="7"/>
        <v>0</v>
      </c>
      <c r="S28" s="286"/>
      <c r="T28" s="282"/>
      <c r="U28" s="284"/>
      <c r="V28" s="282"/>
      <c r="W28" s="287"/>
      <c r="X28" s="392"/>
      <c r="Y28" s="286"/>
      <c r="Z28" s="282"/>
      <c r="AA28" s="284"/>
      <c r="AB28" s="282"/>
      <c r="AC28" s="287"/>
      <c r="AD28" s="391"/>
      <c r="AE28" s="391"/>
      <c r="AF28" s="391"/>
      <c r="AG28" s="391"/>
      <c r="AH28" s="391"/>
    </row>
    <row r="29" spans="1:151">
      <c r="B29" s="222">
        <v>10</v>
      </c>
      <c r="C29" s="380">
        <v>7774</v>
      </c>
      <c r="D29" s="381"/>
      <c r="E29" s="378">
        <v>8149</v>
      </c>
      <c r="F29" s="25"/>
      <c r="G29" s="383"/>
      <c r="H29" s="338">
        <f t="shared" si="0"/>
        <v>0</v>
      </c>
      <c r="I29" s="26"/>
      <c r="J29" s="334">
        <f t="shared" si="2"/>
        <v>0</v>
      </c>
      <c r="K29" s="26"/>
      <c r="L29" s="148"/>
      <c r="M29" s="341">
        <f t="shared" si="4"/>
        <v>0</v>
      </c>
      <c r="N29" s="26"/>
      <c r="O29" s="334">
        <f t="shared" si="6"/>
        <v>0</v>
      </c>
      <c r="P29" s="26"/>
      <c r="Q29" s="193"/>
      <c r="S29" s="286"/>
      <c r="T29" s="282"/>
      <c r="U29" s="284"/>
      <c r="V29" s="282"/>
      <c r="W29" s="288"/>
      <c r="X29" s="392"/>
      <c r="Y29" s="286"/>
      <c r="Z29" s="282"/>
      <c r="AA29" s="284"/>
      <c r="AB29" s="282"/>
      <c r="AC29" s="288"/>
      <c r="AD29" s="391"/>
      <c r="AE29" s="391"/>
      <c r="AF29" s="391"/>
      <c r="AG29" s="391"/>
      <c r="AH29" s="391"/>
    </row>
    <row r="30" spans="1:151">
      <c r="B30" s="222">
        <v>11</v>
      </c>
      <c r="C30" s="380">
        <v>7670</v>
      </c>
      <c r="D30" s="381"/>
      <c r="E30" s="378">
        <v>8047</v>
      </c>
      <c r="F30" s="25"/>
      <c r="G30" s="383"/>
      <c r="H30" s="338">
        <f t="shared" si="0"/>
        <v>0</v>
      </c>
      <c r="I30" s="26"/>
      <c r="J30" s="334">
        <f t="shared" si="2"/>
        <v>0</v>
      </c>
      <c r="K30" s="26"/>
      <c r="L30" s="148"/>
      <c r="M30" s="341">
        <f t="shared" si="4"/>
        <v>0</v>
      </c>
      <c r="N30" s="26"/>
      <c r="O30" s="334">
        <f t="shared" si="6"/>
        <v>0</v>
      </c>
      <c r="P30" s="26"/>
      <c r="Q30" s="193"/>
      <c r="S30" s="286"/>
      <c r="T30" s="282"/>
      <c r="U30" s="284"/>
      <c r="V30" s="282"/>
      <c r="W30" s="288"/>
      <c r="X30" s="392"/>
      <c r="Y30" s="286"/>
      <c r="Z30" s="282"/>
      <c r="AA30" s="284"/>
      <c r="AB30" s="282"/>
      <c r="AC30" s="288"/>
      <c r="AD30" s="391"/>
      <c r="AE30" s="391"/>
      <c r="AF30" s="391"/>
      <c r="AG30" s="391"/>
      <c r="AH30" s="391"/>
    </row>
    <row r="31" spans="1:151">
      <c r="B31" s="222">
        <v>12</v>
      </c>
      <c r="C31" s="380">
        <v>7659</v>
      </c>
      <c r="D31" s="381"/>
      <c r="E31" s="378">
        <v>8043</v>
      </c>
      <c r="F31" s="25"/>
      <c r="G31" s="383"/>
      <c r="H31" s="338">
        <f t="shared" si="0"/>
        <v>0</v>
      </c>
      <c r="I31" s="26"/>
      <c r="J31" s="334">
        <f t="shared" si="2"/>
        <v>0</v>
      </c>
      <c r="K31" s="26"/>
      <c r="L31" s="148"/>
      <c r="M31" s="341">
        <f t="shared" si="4"/>
        <v>0</v>
      </c>
      <c r="N31" s="26"/>
      <c r="O31" s="334">
        <f t="shared" si="6"/>
        <v>0</v>
      </c>
      <c r="P31" s="26"/>
      <c r="Q31" s="193"/>
      <c r="S31" s="286"/>
      <c r="T31" s="282"/>
      <c r="U31" s="284"/>
      <c r="V31" s="282"/>
      <c r="W31" s="288"/>
      <c r="X31" s="392"/>
      <c r="Y31" s="286"/>
      <c r="Z31" s="282"/>
      <c r="AA31" s="284"/>
      <c r="AB31" s="282"/>
      <c r="AC31" s="288"/>
      <c r="AD31" s="391"/>
      <c r="AE31" s="391"/>
      <c r="AF31" s="391"/>
      <c r="AG31" s="391"/>
      <c r="AH31" s="391"/>
    </row>
    <row r="32" spans="1:151">
      <c r="B32" s="222">
        <v>13</v>
      </c>
      <c r="C32" s="380">
        <v>7600</v>
      </c>
      <c r="D32" s="381"/>
      <c r="E32" s="378">
        <v>7998</v>
      </c>
      <c r="F32" s="25"/>
      <c r="G32" s="383"/>
      <c r="H32" s="338">
        <f t="shared" si="0"/>
        <v>0</v>
      </c>
      <c r="I32" s="26"/>
      <c r="J32" s="334">
        <f t="shared" si="2"/>
        <v>0</v>
      </c>
      <c r="K32" s="26"/>
      <c r="L32" s="148"/>
      <c r="M32" s="341">
        <f t="shared" si="4"/>
        <v>0</v>
      </c>
      <c r="N32" s="26"/>
      <c r="O32" s="334">
        <f t="shared" si="6"/>
        <v>0</v>
      </c>
      <c r="P32" s="26"/>
      <c r="Q32" s="193"/>
      <c r="S32" s="286"/>
      <c r="T32" s="282"/>
      <c r="U32" s="284"/>
      <c r="V32" s="282"/>
      <c r="W32" s="288"/>
      <c r="X32" s="392"/>
      <c r="Y32" s="286"/>
      <c r="Z32" s="282"/>
      <c r="AA32" s="284"/>
      <c r="AB32" s="282"/>
      <c r="AC32" s="288"/>
      <c r="AD32" s="391"/>
      <c r="AE32" s="391"/>
      <c r="AF32" s="391"/>
      <c r="AG32" s="391"/>
      <c r="AH32" s="391"/>
    </row>
    <row r="33" spans="1:34">
      <c r="B33" s="222">
        <v>14</v>
      </c>
      <c r="C33" s="380">
        <v>7599</v>
      </c>
      <c r="D33" s="381"/>
      <c r="E33" s="378">
        <v>7983</v>
      </c>
      <c r="F33" s="25"/>
      <c r="G33" s="383"/>
      <c r="H33" s="338">
        <f t="shared" si="0"/>
        <v>0</v>
      </c>
      <c r="I33" s="26"/>
      <c r="J33" s="334">
        <f t="shared" si="2"/>
        <v>0</v>
      </c>
      <c r="K33" s="26"/>
      <c r="L33" s="148"/>
      <c r="M33" s="341">
        <f t="shared" si="4"/>
        <v>0</v>
      </c>
      <c r="N33" s="26"/>
      <c r="O33" s="334">
        <f t="shared" si="6"/>
        <v>0</v>
      </c>
      <c r="P33" s="26"/>
      <c r="Q33" s="193"/>
      <c r="S33" s="286"/>
      <c r="T33" s="282"/>
      <c r="U33" s="284"/>
      <c r="V33" s="282"/>
      <c r="W33" s="288"/>
      <c r="X33" s="392"/>
      <c r="Y33" s="286"/>
      <c r="Z33" s="282"/>
      <c r="AA33" s="284"/>
      <c r="AB33" s="282"/>
      <c r="AC33" s="288"/>
      <c r="AD33" s="391"/>
      <c r="AE33" s="391"/>
      <c r="AF33" s="391"/>
      <c r="AG33" s="391"/>
      <c r="AH33" s="391"/>
    </row>
    <row r="34" spans="1:34">
      <c r="B34" s="222">
        <v>15</v>
      </c>
      <c r="C34" s="382">
        <v>7431</v>
      </c>
      <c r="D34" s="381"/>
      <c r="E34" s="378">
        <v>8007</v>
      </c>
      <c r="F34" s="25"/>
      <c r="G34" s="383"/>
      <c r="H34" s="342">
        <f t="shared" si="0"/>
        <v>0</v>
      </c>
      <c r="I34" s="26"/>
      <c r="J34" s="334">
        <f t="shared" si="2"/>
        <v>0</v>
      </c>
      <c r="K34" s="26"/>
      <c r="L34" s="148"/>
      <c r="M34" s="345">
        <f t="shared" si="4"/>
        <v>0</v>
      </c>
      <c r="N34" s="26"/>
      <c r="O34" s="334">
        <f t="shared" si="6"/>
        <v>0</v>
      </c>
      <c r="P34" s="26"/>
      <c r="Q34" s="193"/>
      <c r="S34" s="289"/>
      <c r="T34" s="282"/>
      <c r="U34" s="284"/>
      <c r="V34" s="282"/>
      <c r="W34" s="288"/>
      <c r="X34" s="392"/>
      <c r="Y34" s="289"/>
      <c r="Z34" s="282"/>
      <c r="AA34" s="284"/>
      <c r="AB34" s="282"/>
      <c r="AC34" s="288"/>
      <c r="AD34" s="391"/>
      <c r="AE34" s="391"/>
      <c r="AF34" s="391"/>
      <c r="AG34" s="391"/>
      <c r="AH34" s="391"/>
    </row>
    <row r="35" spans="1:34">
      <c r="B35" s="222">
        <v>16</v>
      </c>
      <c r="C35" s="384">
        <v>7399</v>
      </c>
      <c r="D35" s="381"/>
      <c r="E35" s="385">
        <v>8036</v>
      </c>
      <c r="F35" s="25"/>
      <c r="G35" s="383"/>
      <c r="H35" s="342">
        <f t="shared" si="0"/>
        <v>0</v>
      </c>
      <c r="I35" s="26"/>
      <c r="J35" s="334">
        <f t="shared" si="2"/>
        <v>0</v>
      </c>
      <c r="K35" s="26"/>
      <c r="L35" s="148"/>
      <c r="M35" s="345">
        <f t="shared" si="4"/>
        <v>0</v>
      </c>
      <c r="N35" s="26"/>
      <c r="O35" s="334">
        <f t="shared" si="6"/>
        <v>0</v>
      </c>
      <c r="P35" s="26"/>
      <c r="Q35" s="193"/>
      <c r="S35" s="289"/>
      <c r="T35" s="282"/>
      <c r="U35" s="284"/>
      <c r="V35" s="282"/>
      <c r="W35" s="288"/>
      <c r="X35" s="392"/>
      <c r="Y35" s="289"/>
      <c r="Z35" s="282"/>
      <c r="AA35" s="284"/>
      <c r="AB35" s="282"/>
      <c r="AC35" s="288"/>
      <c r="AD35" s="391"/>
      <c r="AE35" s="391"/>
      <c r="AF35" s="391"/>
      <c r="AG35" s="391"/>
      <c r="AH35" s="391"/>
    </row>
    <row r="36" spans="1:34">
      <c r="B36" s="222">
        <v>17</v>
      </c>
      <c r="C36" s="243"/>
      <c r="D36" s="381"/>
      <c r="E36" s="380">
        <v>7811</v>
      </c>
      <c r="F36" s="25"/>
      <c r="G36" s="383"/>
      <c r="H36" s="221"/>
      <c r="I36" s="26"/>
      <c r="J36" s="339">
        <f t="shared" si="2"/>
        <v>0</v>
      </c>
      <c r="K36" s="26"/>
      <c r="L36" s="148"/>
      <c r="M36" s="345"/>
      <c r="N36" s="26"/>
      <c r="O36" s="339">
        <f t="shared" si="6"/>
        <v>0</v>
      </c>
      <c r="P36" s="26"/>
      <c r="Q36" s="193"/>
      <c r="S36" s="290"/>
      <c r="T36" s="282"/>
      <c r="U36" s="291"/>
      <c r="V36" s="282"/>
      <c r="W36" s="288"/>
      <c r="X36" s="392"/>
      <c r="Y36" s="290"/>
      <c r="Z36" s="282"/>
      <c r="AA36" s="291"/>
      <c r="AB36" s="282"/>
      <c r="AC36" s="288"/>
      <c r="AD36" s="391"/>
      <c r="AE36" s="391"/>
      <c r="AF36" s="391"/>
      <c r="AG36" s="391"/>
      <c r="AH36" s="391"/>
    </row>
    <row r="37" spans="1:34">
      <c r="B37" s="222">
        <v>18</v>
      </c>
      <c r="C37" s="244"/>
      <c r="D37" s="386"/>
      <c r="E37" s="387">
        <v>7760</v>
      </c>
      <c r="F37" s="388"/>
      <c r="G37" s="245"/>
      <c r="H37" s="223"/>
      <c r="I37" s="224"/>
      <c r="J37" s="340">
        <f t="shared" si="2"/>
        <v>0</v>
      </c>
      <c r="K37" s="224"/>
      <c r="L37" s="158"/>
      <c r="M37" s="318"/>
      <c r="N37" s="224"/>
      <c r="O37" s="340">
        <f t="shared" si="6"/>
        <v>0</v>
      </c>
      <c r="P37" s="224"/>
      <c r="Q37" s="225"/>
      <c r="S37" s="290"/>
      <c r="T37" s="282"/>
      <c r="U37" s="291"/>
      <c r="V37" s="282"/>
      <c r="W37" s="288"/>
      <c r="X37" s="392"/>
      <c r="Y37" s="290"/>
      <c r="Z37" s="282"/>
      <c r="AA37" s="291"/>
      <c r="AB37" s="282"/>
      <c r="AC37" s="288"/>
      <c r="AD37" s="391"/>
      <c r="AE37" s="391"/>
      <c r="AF37" s="391"/>
      <c r="AG37" s="391"/>
      <c r="AH37" s="391"/>
    </row>
    <row r="38" spans="1:34" s="24" customFormat="1">
      <c r="B38" s="222">
        <v>19</v>
      </c>
      <c r="C38" s="232"/>
      <c r="D38" s="27"/>
      <c r="E38" s="380">
        <v>7660</v>
      </c>
      <c r="F38" s="226"/>
      <c r="G38" s="246"/>
      <c r="H38" s="177"/>
      <c r="I38" s="26"/>
      <c r="J38" s="339">
        <f t="shared" si="2"/>
        <v>0</v>
      </c>
      <c r="K38" s="26"/>
      <c r="L38" s="148"/>
      <c r="M38" s="317"/>
      <c r="N38" s="26"/>
      <c r="O38" s="339">
        <f t="shared" si="6"/>
        <v>0</v>
      </c>
      <c r="P38" s="26"/>
      <c r="Q38" s="193"/>
      <c r="S38" s="290"/>
      <c r="T38" s="282"/>
      <c r="U38" s="291"/>
      <c r="V38" s="282"/>
      <c r="W38" s="292"/>
      <c r="X38" s="393"/>
      <c r="Y38" s="290"/>
      <c r="Z38" s="282"/>
      <c r="AA38" s="291"/>
      <c r="AB38" s="282"/>
      <c r="AC38" s="288"/>
      <c r="AD38" s="391"/>
      <c r="AE38" s="391"/>
      <c r="AF38" s="391"/>
      <c r="AG38" s="391"/>
      <c r="AH38" s="391"/>
    </row>
    <row r="39" spans="1:34" s="24" customFormat="1">
      <c r="B39" s="222">
        <v>20</v>
      </c>
      <c r="C39" s="221"/>
      <c r="D39" s="26"/>
      <c r="E39" s="380">
        <v>7652</v>
      </c>
      <c r="F39" s="26"/>
      <c r="G39" s="193"/>
      <c r="H39" s="221"/>
      <c r="I39" s="26"/>
      <c r="J39" s="339">
        <f t="shared" si="2"/>
        <v>0</v>
      </c>
      <c r="K39" s="26"/>
      <c r="L39" s="148"/>
      <c r="M39" s="317"/>
      <c r="N39" s="26"/>
      <c r="O39" s="339">
        <f t="shared" si="6"/>
        <v>0</v>
      </c>
      <c r="P39" s="26"/>
      <c r="Q39" s="193"/>
      <c r="S39" s="290"/>
      <c r="T39" s="282"/>
      <c r="U39" s="291"/>
      <c r="V39" s="282"/>
      <c r="W39" s="288"/>
      <c r="X39" s="394"/>
      <c r="Y39" s="290"/>
      <c r="Z39" s="282"/>
      <c r="AA39" s="291"/>
      <c r="AB39" s="282"/>
      <c r="AC39" s="288"/>
      <c r="AD39" s="391"/>
      <c r="AE39" s="391"/>
      <c r="AF39" s="391"/>
      <c r="AG39" s="391"/>
      <c r="AH39" s="391"/>
    </row>
    <row r="40" spans="1:34" s="24" customFormat="1">
      <c r="B40" s="222">
        <v>21</v>
      </c>
      <c r="C40" s="236"/>
      <c r="D40" s="227"/>
      <c r="E40" s="380">
        <v>7589</v>
      </c>
      <c r="F40" s="26"/>
      <c r="G40" s="238"/>
      <c r="H40" s="237"/>
      <c r="I40" s="26"/>
      <c r="J40" s="339">
        <f t="shared" si="2"/>
        <v>0</v>
      </c>
      <c r="K40" s="26"/>
      <c r="L40" s="313"/>
      <c r="M40" s="319"/>
      <c r="N40" s="26"/>
      <c r="O40" s="339">
        <f t="shared" si="6"/>
        <v>0</v>
      </c>
      <c r="P40" s="227"/>
      <c r="Q40" s="193"/>
      <c r="R40" s="83"/>
      <c r="S40" s="293"/>
      <c r="T40" s="294"/>
      <c r="U40" s="291"/>
      <c r="V40" s="282"/>
      <c r="W40" s="288"/>
      <c r="X40" s="394"/>
      <c r="Y40" s="290"/>
      <c r="Z40" s="282"/>
      <c r="AA40" s="291"/>
      <c r="AB40" s="282"/>
      <c r="AC40" s="288"/>
      <c r="AD40" s="391"/>
      <c r="AE40" s="391"/>
      <c r="AF40" s="391"/>
      <c r="AG40" s="391"/>
      <c r="AH40" s="391"/>
    </row>
    <row r="41" spans="1:34" s="24" customFormat="1">
      <c r="B41" s="254">
        <v>22</v>
      </c>
      <c r="C41" s="223"/>
      <c r="D41" s="224"/>
      <c r="E41" s="389">
        <v>7587</v>
      </c>
      <c r="F41" s="224"/>
      <c r="G41" s="225"/>
      <c r="H41" s="223"/>
      <c r="I41" s="224"/>
      <c r="J41" s="340">
        <f t="shared" si="2"/>
        <v>0</v>
      </c>
      <c r="K41" s="224"/>
      <c r="L41" s="158"/>
      <c r="M41" s="318"/>
      <c r="N41" s="224"/>
      <c r="O41" s="340">
        <f t="shared" si="6"/>
        <v>0</v>
      </c>
      <c r="P41" s="224"/>
      <c r="Q41" s="225"/>
      <c r="S41" s="295"/>
      <c r="T41" s="296"/>
      <c r="U41" s="297"/>
      <c r="V41" s="298"/>
      <c r="W41" s="299"/>
      <c r="X41" s="394"/>
      <c r="Y41" s="304"/>
      <c r="Z41" s="298"/>
      <c r="AA41" s="297"/>
      <c r="AB41" s="298"/>
      <c r="AC41" s="299"/>
      <c r="AD41" s="391"/>
      <c r="AE41" s="391"/>
      <c r="AF41" s="391"/>
      <c r="AG41" s="391"/>
      <c r="AH41" s="391"/>
    </row>
    <row r="42" spans="1:34" s="24" customFormat="1">
      <c r="B42" s="254">
        <v>22</v>
      </c>
      <c r="C42" s="26"/>
      <c r="D42" s="26"/>
      <c r="E42" s="390">
        <v>7450</v>
      </c>
      <c r="F42" s="26"/>
      <c r="G42" s="26"/>
      <c r="H42" s="221"/>
      <c r="I42" s="26"/>
      <c r="J42" s="343">
        <f t="shared" si="2"/>
        <v>0</v>
      </c>
      <c r="K42" s="26"/>
      <c r="L42" s="148"/>
      <c r="M42" s="317"/>
      <c r="N42" s="26"/>
      <c r="O42" s="343">
        <f t="shared" si="6"/>
        <v>0</v>
      </c>
      <c r="P42" s="26"/>
      <c r="Q42" s="193"/>
      <c r="S42" s="290"/>
      <c r="T42" s="300"/>
      <c r="U42" s="301"/>
      <c r="V42" s="282"/>
      <c r="W42" s="305"/>
      <c r="X42" s="394"/>
      <c r="Y42" s="290"/>
      <c r="Z42" s="282"/>
      <c r="AA42" s="301"/>
      <c r="AB42" s="282"/>
      <c r="AC42" s="288"/>
      <c r="AD42" s="391"/>
      <c r="AE42" s="391"/>
      <c r="AF42" s="391"/>
      <c r="AG42" s="391"/>
      <c r="AH42" s="391"/>
    </row>
    <row r="43" spans="1:34" s="24" customFormat="1" ht="16" thickBot="1">
      <c r="B43" s="254">
        <v>22</v>
      </c>
      <c r="C43" s="26"/>
      <c r="D43" s="26"/>
      <c r="E43" s="390">
        <v>7447</v>
      </c>
      <c r="F43" s="26"/>
      <c r="G43" s="26"/>
      <c r="H43" s="314"/>
      <c r="I43" s="315"/>
      <c r="J43" s="344">
        <f t="shared" si="2"/>
        <v>0</v>
      </c>
      <c r="K43" s="315"/>
      <c r="L43" s="320"/>
      <c r="M43" s="321"/>
      <c r="N43" s="315"/>
      <c r="O43" s="344">
        <f t="shared" si="6"/>
        <v>0</v>
      </c>
      <c r="P43" s="315"/>
      <c r="Q43" s="316"/>
      <c r="S43" s="306"/>
      <c r="T43" s="307"/>
      <c r="U43" s="308"/>
      <c r="V43" s="309"/>
      <c r="W43" s="310"/>
      <c r="X43" s="394"/>
      <c r="Y43" s="306"/>
      <c r="Z43" s="309"/>
      <c r="AA43" s="308"/>
      <c r="AB43" s="309"/>
      <c r="AC43" s="311"/>
      <c r="AD43" s="391"/>
      <c r="AE43" s="391"/>
      <c r="AF43" s="391"/>
      <c r="AG43" s="391"/>
      <c r="AH43" s="391"/>
    </row>
    <row r="44" spans="1:34" ht="53" customHeight="1" thickBot="1">
      <c r="E44" s="255">
        <v>6927</v>
      </c>
      <c r="T44" s="82"/>
      <c r="U44" s="83"/>
      <c r="V44" s="24"/>
      <c r="W44" s="82"/>
      <c r="X44" s="83"/>
      <c r="Y44" s="24"/>
      <c r="Z44" s="84"/>
      <c r="AA44" s="24"/>
      <c r="AB44" s="82"/>
      <c r="AC44" s="82"/>
      <c r="AD44" s="24"/>
      <c r="AE44" s="83"/>
      <c r="AF44" s="82"/>
      <c r="AG44" s="24"/>
      <c r="AH44" s="83"/>
    </row>
    <row r="45" spans="1:34" ht="15.5" customHeight="1">
      <c r="B45" s="99"/>
      <c r="C45" s="86"/>
      <c r="D45" s="86"/>
      <c r="E45" s="86"/>
      <c r="F45" s="86"/>
      <c r="T45" s="24"/>
      <c r="U45" s="24"/>
      <c r="V45" s="24"/>
      <c r="W45" s="24"/>
      <c r="X45" s="24"/>
      <c r="Y45" s="24"/>
      <c r="Z45" s="19"/>
      <c r="AA45" s="24"/>
      <c r="AB45" s="24"/>
      <c r="AC45" s="24"/>
      <c r="AD45" s="24"/>
      <c r="AE45" s="24"/>
      <c r="AF45" s="24"/>
      <c r="AG45" s="24"/>
      <c r="AH45" s="24"/>
    </row>
    <row r="46" spans="1:34" s="24" customFormat="1" ht="18" customHeight="1">
      <c r="A46" s="521"/>
      <c r="B46" s="521"/>
      <c r="C46" s="98"/>
      <c r="D46" s="98"/>
      <c r="E46" s="34"/>
      <c r="F46" s="34"/>
      <c r="Z46" s="19"/>
    </row>
    <row r="47" spans="1:34" s="24" customFormat="1">
      <c r="A47" s="521"/>
      <c r="B47" s="521"/>
      <c r="C47" s="97"/>
      <c r="D47" s="98"/>
      <c r="E47" s="19"/>
      <c r="P47" s="19"/>
      <c r="Z47" s="19"/>
    </row>
    <row r="48" spans="1:34" s="24" customFormat="1">
      <c r="A48" s="19"/>
      <c r="P48" s="19"/>
      <c r="Z48" s="19"/>
    </row>
    <row r="49" spans="1:34" s="24" customFormat="1">
      <c r="A49" s="19"/>
      <c r="P49" s="19"/>
      <c r="Z49" s="19"/>
    </row>
    <row r="50" spans="1:34" s="24" customFormat="1">
      <c r="A50" s="19"/>
      <c r="Z50" s="19"/>
    </row>
    <row r="51" spans="1:34" ht="43" customHeight="1" thickBot="1">
      <c r="C51" s="518" t="s">
        <v>57</v>
      </c>
      <c r="D51" s="519"/>
      <c r="E51" s="520"/>
      <c r="F51" s="518" t="s">
        <v>65</v>
      </c>
      <c r="G51" s="519"/>
      <c r="H51" s="520"/>
      <c r="I51" s="518" t="s">
        <v>127</v>
      </c>
      <c r="J51" s="519"/>
      <c r="K51" s="520"/>
      <c r="M51" s="522" t="s">
        <v>60</v>
      </c>
      <c r="N51" s="523"/>
      <c r="O51" s="524"/>
      <c r="P51" s="518" t="s">
        <v>58</v>
      </c>
      <c r="Q51" s="519"/>
      <c r="R51" s="519"/>
      <c r="S51" s="480" t="s">
        <v>130</v>
      </c>
      <c r="T51" s="481"/>
      <c r="U51" s="482"/>
      <c r="V51" s="24"/>
      <c r="W51" s="24"/>
      <c r="X51" s="24"/>
      <c r="Y51" s="24"/>
      <c r="Z51" s="19"/>
      <c r="AA51" s="24"/>
      <c r="AB51" s="24"/>
      <c r="AC51" s="24"/>
      <c r="AD51" s="24"/>
      <c r="AE51" s="24"/>
      <c r="AF51" s="24"/>
      <c r="AG51" s="24"/>
      <c r="AH51" s="24"/>
    </row>
    <row r="52" spans="1:34">
      <c r="B52" s="95" t="s">
        <v>126</v>
      </c>
      <c r="C52" s="89" t="s">
        <v>75</v>
      </c>
      <c r="D52" s="90" t="s">
        <v>75</v>
      </c>
      <c r="E52" s="91" t="s">
        <v>59</v>
      </c>
      <c r="F52" s="93" t="s">
        <v>1</v>
      </c>
      <c r="G52" s="94" t="s">
        <v>1</v>
      </c>
      <c r="H52" s="50" t="s">
        <v>61</v>
      </c>
      <c r="I52" s="58" t="s">
        <v>2</v>
      </c>
      <c r="J52" s="353" t="s">
        <v>2</v>
      </c>
      <c r="K52" s="350" t="s">
        <v>128</v>
      </c>
      <c r="M52" s="89" t="s">
        <v>75</v>
      </c>
      <c r="N52" s="90" t="s">
        <v>75</v>
      </c>
      <c r="O52" s="91" t="s">
        <v>59</v>
      </c>
      <c r="P52" s="93" t="s">
        <v>76</v>
      </c>
      <c r="Q52" s="94" t="s">
        <v>76</v>
      </c>
      <c r="R52" s="76" t="s">
        <v>61</v>
      </c>
      <c r="S52" s="355" t="str">
        <f>I52</f>
        <v>C</v>
      </c>
      <c r="T52" s="353" t="s">
        <v>2</v>
      </c>
      <c r="U52" s="350" t="s">
        <v>128</v>
      </c>
      <c r="V52" s="98"/>
      <c r="W52" s="98"/>
      <c r="X52" s="24"/>
      <c r="Y52" s="454"/>
      <c r="Z52" s="454"/>
      <c r="AA52" s="454"/>
      <c r="AB52" s="454"/>
      <c r="AC52" s="454"/>
      <c r="AD52" s="84"/>
      <c r="AE52" s="24"/>
      <c r="AF52" s="24"/>
      <c r="AG52" s="24"/>
      <c r="AH52" s="24"/>
    </row>
    <row r="53" spans="1:34">
      <c r="B53" s="96">
        <v>3</v>
      </c>
      <c r="C53" s="92">
        <f t="shared" ref="C53:C68" si="8">AVERAGE(C20:D20)+$B$48</f>
        <v>8400.5</v>
      </c>
      <c r="D53" s="67">
        <f t="shared" ref="D53:D68" si="9">AVERAGE(H20:I20)</f>
        <v>0</v>
      </c>
      <c r="E53" s="65">
        <f>C53-D53</f>
        <v>8400.5</v>
      </c>
      <c r="F53" s="247">
        <f>E20+$B$50</f>
        <v>8412</v>
      </c>
      <c r="G53" s="248">
        <f>J20</f>
        <v>0</v>
      </c>
      <c r="H53" s="351">
        <f>F53-G53</f>
        <v>8412</v>
      </c>
      <c r="I53" s="352">
        <f>G20+$B$50</f>
        <v>8436</v>
      </c>
      <c r="J53" s="87">
        <f>L20</f>
        <v>0</v>
      </c>
      <c r="K53" s="65">
        <f>I53-J53</f>
        <v>8436</v>
      </c>
      <c r="M53" s="92">
        <f t="shared" ref="M53:M68" si="10">C53</f>
        <v>8400.5</v>
      </c>
      <c r="N53" s="67">
        <f t="shared" ref="N53:N68" si="11">AVERAGE(M20:N20)</f>
        <v>0</v>
      </c>
      <c r="O53" s="65">
        <f>M53-N53</f>
        <v>8400.5</v>
      </c>
      <c r="P53" s="247">
        <f t="shared" ref="P53:P76" si="12">F53</f>
        <v>8412</v>
      </c>
      <c r="Q53" s="248">
        <f t="shared" ref="Q53:Q76" si="13">O20</f>
        <v>0</v>
      </c>
      <c r="R53" s="351">
        <f>P53-Q53</f>
        <v>8412</v>
      </c>
      <c r="S53" s="354">
        <f t="shared" ref="S53:S60" si="14">I53</f>
        <v>8436</v>
      </c>
      <c r="T53" s="312">
        <f>Q20</f>
        <v>0</v>
      </c>
      <c r="U53" s="65">
        <f>S53-T53</f>
        <v>8436</v>
      </c>
      <c r="V53" s="195"/>
      <c r="W53" s="195"/>
      <c r="X53" s="24"/>
      <c r="Y53" s="195"/>
      <c r="Z53" s="195"/>
      <c r="AA53" s="195"/>
      <c r="AB53" s="195"/>
      <c r="AC53" s="195"/>
      <c r="AD53" s="19"/>
      <c r="AE53" s="24"/>
      <c r="AF53" s="24"/>
      <c r="AG53" s="24"/>
      <c r="AH53" s="24"/>
    </row>
    <row r="54" spans="1:34">
      <c r="B54" s="96">
        <v>2</v>
      </c>
      <c r="C54" s="92">
        <f t="shared" si="8"/>
        <v>8268</v>
      </c>
      <c r="D54" s="67">
        <f t="shared" si="9"/>
        <v>0</v>
      </c>
      <c r="E54" s="65">
        <f>C54-D54</f>
        <v>8268</v>
      </c>
      <c r="F54" s="247">
        <f t="shared" ref="F54:F76" si="15">E21+$B$50</f>
        <v>8356</v>
      </c>
      <c r="G54" s="248">
        <f t="shared" ref="G54:G76" si="16">J21</f>
        <v>0</v>
      </c>
      <c r="H54" s="351">
        <f>F54-G54</f>
        <v>8356</v>
      </c>
      <c r="I54" s="352">
        <f t="shared" ref="I54:I60" si="17">G21+$B$50</f>
        <v>8329</v>
      </c>
      <c r="J54" s="87">
        <f t="shared" ref="J54:J60" si="18">L21</f>
        <v>0</v>
      </c>
      <c r="K54" s="65">
        <f t="shared" ref="K54:K60" si="19">I54-J54</f>
        <v>8329</v>
      </c>
      <c r="M54" s="92">
        <f t="shared" si="10"/>
        <v>8268</v>
      </c>
      <c r="N54" s="67">
        <f t="shared" si="11"/>
        <v>0</v>
      </c>
      <c r="O54" s="65">
        <f>M54-N54</f>
        <v>8268</v>
      </c>
      <c r="P54" s="247">
        <f t="shared" si="12"/>
        <v>8356</v>
      </c>
      <c r="Q54" s="248">
        <f t="shared" si="13"/>
        <v>0</v>
      </c>
      <c r="R54" s="351">
        <f>P54-Q54</f>
        <v>8356</v>
      </c>
      <c r="S54" s="354">
        <f t="shared" si="14"/>
        <v>8329</v>
      </c>
      <c r="T54" s="312">
        <f t="shared" ref="T54:T60" si="20">Q21</f>
        <v>0</v>
      </c>
      <c r="U54" s="65">
        <f t="shared" ref="U54:U60" si="21">S54-T54</f>
        <v>8329</v>
      </c>
      <c r="V54" s="24"/>
      <c r="W54" s="24"/>
      <c r="X54" s="24"/>
      <c r="Y54" s="24"/>
      <c r="Z54" s="24"/>
      <c r="AA54" s="24"/>
      <c r="AB54" s="24"/>
      <c r="AC54" s="24"/>
      <c r="AD54" s="19"/>
      <c r="AE54" s="24"/>
      <c r="AF54" s="24"/>
      <c r="AG54" s="24"/>
      <c r="AH54" s="24"/>
    </row>
    <row r="55" spans="1:34">
      <c r="B55" s="96">
        <v>3</v>
      </c>
      <c r="C55" s="92">
        <f t="shared" si="8"/>
        <v>8230</v>
      </c>
      <c r="D55" s="67">
        <f t="shared" si="9"/>
        <v>0</v>
      </c>
      <c r="E55" s="65">
        <f t="shared" ref="E55:E66" si="22">C55-D55</f>
        <v>8230</v>
      </c>
      <c r="F55" s="247">
        <f t="shared" si="15"/>
        <v>8253</v>
      </c>
      <c r="G55" s="248">
        <f t="shared" si="16"/>
        <v>0</v>
      </c>
      <c r="H55" s="351">
        <f t="shared" ref="H55:H66" si="23">F55-G55</f>
        <v>8253</v>
      </c>
      <c r="I55" s="352">
        <f t="shared" si="17"/>
        <v>8293</v>
      </c>
      <c r="J55" s="87">
        <f t="shared" si="18"/>
        <v>0</v>
      </c>
      <c r="K55" s="65">
        <f t="shared" si="19"/>
        <v>8293</v>
      </c>
      <c r="M55" s="92">
        <f t="shared" si="10"/>
        <v>8230</v>
      </c>
      <c r="N55" s="67">
        <f t="shared" si="11"/>
        <v>0</v>
      </c>
      <c r="O55" s="65">
        <f t="shared" ref="O55:O66" si="24">M55-N55</f>
        <v>8230</v>
      </c>
      <c r="P55" s="247">
        <f t="shared" si="12"/>
        <v>8253</v>
      </c>
      <c r="Q55" s="248">
        <f t="shared" si="13"/>
        <v>0</v>
      </c>
      <c r="R55" s="351">
        <f t="shared" ref="R55:R66" si="25">P55-Q55</f>
        <v>8253</v>
      </c>
      <c r="S55" s="354">
        <f t="shared" si="14"/>
        <v>8293</v>
      </c>
      <c r="T55" s="312">
        <f t="shared" si="20"/>
        <v>0</v>
      </c>
      <c r="U55" s="65">
        <f t="shared" si="21"/>
        <v>8293</v>
      </c>
      <c r="V55" s="24"/>
      <c r="W55" s="24"/>
      <c r="X55" s="24"/>
      <c r="Y55" s="24"/>
      <c r="Z55" s="24"/>
      <c r="AA55" s="24"/>
      <c r="AB55" s="24"/>
      <c r="AC55" s="24"/>
      <c r="AD55" s="19"/>
      <c r="AE55" s="24"/>
      <c r="AF55" s="24"/>
      <c r="AG55" s="24"/>
      <c r="AH55" s="24"/>
    </row>
    <row r="56" spans="1:34">
      <c r="B56" s="96">
        <v>4</v>
      </c>
      <c r="C56" s="92">
        <f t="shared" si="8"/>
        <v>8292</v>
      </c>
      <c r="D56" s="67">
        <f t="shared" si="9"/>
        <v>0</v>
      </c>
      <c r="E56" s="65">
        <f t="shared" si="22"/>
        <v>8292</v>
      </c>
      <c r="F56" s="247">
        <f t="shared" si="15"/>
        <v>8247</v>
      </c>
      <c r="G56" s="248">
        <f t="shared" si="16"/>
        <v>0</v>
      </c>
      <c r="H56" s="351">
        <f t="shared" si="23"/>
        <v>8247</v>
      </c>
      <c r="I56" s="352">
        <f t="shared" si="17"/>
        <v>8382</v>
      </c>
      <c r="J56" s="87">
        <f t="shared" si="18"/>
        <v>0</v>
      </c>
      <c r="K56" s="65">
        <f t="shared" si="19"/>
        <v>8382</v>
      </c>
      <c r="M56" s="92">
        <f t="shared" si="10"/>
        <v>8292</v>
      </c>
      <c r="N56" s="67">
        <f t="shared" si="11"/>
        <v>0</v>
      </c>
      <c r="O56" s="65">
        <f t="shared" si="24"/>
        <v>8292</v>
      </c>
      <c r="P56" s="247">
        <f t="shared" si="12"/>
        <v>8247</v>
      </c>
      <c r="Q56" s="248">
        <f t="shared" si="13"/>
        <v>0</v>
      </c>
      <c r="R56" s="351">
        <f t="shared" si="25"/>
        <v>8247</v>
      </c>
      <c r="S56" s="354">
        <f t="shared" si="14"/>
        <v>8382</v>
      </c>
      <c r="T56" s="312">
        <f t="shared" si="20"/>
        <v>0</v>
      </c>
      <c r="U56" s="65">
        <f t="shared" si="21"/>
        <v>8382</v>
      </c>
      <c r="V56" s="24"/>
      <c r="W56" s="24"/>
      <c r="X56" s="24"/>
      <c r="Y56" s="24"/>
      <c r="Z56" s="24"/>
      <c r="AA56" s="24"/>
      <c r="AB56" s="24"/>
      <c r="AC56" s="24"/>
      <c r="AD56" s="19"/>
      <c r="AE56" s="24"/>
      <c r="AF56" s="24"/>
      <c r="AG56" s="24"/>
      <c r="AH56" s="24"/>
    </row>
    <row r="57" spans="1:34">
      <c r="B57" s="96">
        <v>5</v>
      </c>
      <c r="C57" s="92">
        <f t="shared" si="8"/>
        <v>8192.5</v>
      </c>
      <c r="D57" s="67">
        <f t="shared" si="9"/>
        <v>0</v>
      </c>
      <c r="E57" s="65">
        <f t="shared" si="22"/>
        <v>8192.5</v>
      </c>
      <c r="F57" s="247">
        <f t="shared" si="15"/>
        <v>8221</v>
      </c>
      <c r="G57" s="248">
        <f t="shared" si="16"/>
        <v>0</v>
      </c>
      <c r="H57" s="351">
        <f t="shared" si="23"/>
        <v>8221</v>
      </c>
      <c r="I57" s="352">
        <f t="shared" si="17"/>
        <v>8214</v>
      </c>
      <c r="J57" s="87">
        <f t="shared" si="18"/>
        <v>0</v>
      </c>
      <c r="K57" s="65">
        <f t="shared" si="19"/>
        <v>8214</v>
      </c>
      <c r="M57" s="92">
        <f t="shared" si="10"/>
        <v>8192.5</v>
      </c>
      <c r="N57" s="67">
        <f t="shared" si="11"/>
        <v>0</v>
      </c>
      <c r="O57" s="65">
        <f t="shared" si="24"/>
        <v>8192.5</v>
      </c>
      <c r="P57" s="247">
        <f t="shared" si="12"/>
        <v>8221</v>
      </c>
      <c r="Q57" s="248">
        <f t="shared" si="13"/>
        <v>0</v>
      </c>
      <c r="R57" s="351">
        <f t="shared" si="25"/>
        <v>8221</v>
      </c>
      <c r="S57" s="354">
        <f t="shared" si="14"/>
        <v>8214</v>
      </c>
      <c r="T57" s="312">
        <f t="shared" si="20"/>
        <v>0</v>
      </c>
      <c r="U57" s="65">
        <f t="shared" si="21"/>
        <v>8214</v>
      </c>
      <c r="V57" s="24"/>
      <c r="W57" s="24"/>
      <c r="X57" s="24"/>
      <c r="Y57" s="24"/>
      <c r="Z57" s="24"/>
      <c r="AA57" s="24"/>
      <c r="AB57" s="24"/>
      <c r="AC57" s="24"/>
      <c r="AD57" s="19"/>
      <c r="AE57" s="24"/>
      <c r="AF57" s="24"/>
      <c r="AG57" s="24"/>
      <c r="AH57" s="24"/>
    </row>
    <row r="58" spans="1:34">
      <c r="B58" s="96">
        <v>6</v>
      </c>
      <c r="C58" s="92">
        <f t="shared" si="8"/>
        <v>8055.5</v>
      </c>
      <c r="D58" s="67">
        <f t="shared" si="9"/>
        <v>0</v>
      </c>
      <c r="E58" s="65">
        <f t="shared" si="22"/>
        <v>8055.5</v>
      </c>
      <c r="F58" s="247">
        <f t="shared" si="15"/>
        <v>8212</v>
      </c>
      <c r="G58" s="248">
        <f t="shared" si="16"/>
        <v>0</v>
      </c>
      <c r="H58" s="351">
        <f t="shared" si="23"/>
        <v>8212</v>
      </c>
      <c r="I58" s="352">
        <f t="shared" si="17"/>
        <v>8108</v>
      </c>
      <c r="J58" s="87">
        <f t="shared" si="18"/>
        <v>0</v>
      </c>
      <c r="K58" s="65">
        <f t="shared" si="19"/>
        <v>8108</v>
      </c>
      <c r="M58" s="92">
        <f t="shared" si="10"/>
        <v>8055.5</v>
      </c>
      <c r="N58" s="67">
        <f t="shared" si="11"/>
        <v>0</v>
      </c>
      <c r="O58" s="65">
        <f t="shared" si="24"/>
        <v>8055.5</v>
      </c>
      <c r="P58" s="247">
        <f t="shared" si="12"/>
        <v>8212</v>
      </c>
      <c r="Q58" s="248">
        <f t="shared" si="13"/>
        <v>0</v>
      </c>
      <c r="R58" s="351">
        <f t="shared" si="25"/>
        <v>8212</v>
      </c>
      <c r="S58" s="354">
        <f t="shared" si="14"/>
        <v>8108</v>
      </c>
      <c r="T58" s="312">
        <f t="shared" si="20"/>
        <v>0</v>
      </c>
      <c r="U58" s="65">
        <f t="shared" si="21"/>
        <v>8108</v>
      </c>
      <c r="V58" s="24"/>
      <c r="W58" s="24"/>
      <c r="X58" s="24"/>
      <c r="Y58" s="24"/>
      <c r="Z58" s="24"/>
      <c r="AA58" s="24"/>
      <c r="AB58" s="24"/>
      <c r="AC58" s="24"/>
      <c r="AD58" s="19"/>
      <c r="AE58" s="24"/>
      <c r="AF58" s="24"/>
      <c r="AG58" s="24"/>
      <c r="AH58" s="24"/>
    </row>
    <row r="59" spans="1:34">
      <c r="B59" s="96">
        <v>7</v>
      </c>
      <c r="C59" s="92">
        <f t="shared" si="8"/>
        <v>7995.5</v>
      </c>
      <c r="D59" s="67">
        <f t="shared" si="9"/>
        <v>0</v>
      </c>
      <c r="E59" s="65">
        <f t="shared" si="22"/>
        <v>7995.5</v>
      </c>
      <c r="F59" s="247">
        <f t="shared" si="15"/>
        <v>8264</v>
      </c>
      <c r="G59" s="248">
        <f t="shared" si="16"/>
        <v>0</v>
      </c>
      <c r="H59" s="351">
        <f t="shared" si="23"/>
        <v>8264</v>
      </c>
      <c r="I59" s="352">
        <f t="shared" si="17"/>
        <v>8046</v>
      </c>
      <c r="J59" s="87">
        <f t="shared" si="18"/>
        <v>0</v>
      </c>
      <c r="K59" s="65">
        <f t="shared" si="19"/>
        <v>8046</v>
      </c>
      <c r="M59" s="92">
        <f t="shared" si="10"/>
        <v>7995.5</v>
      </c>
      <c r="N59" s="67">
        <f t="shared" si="11"/>
        <v>0</v>
      </c>
      <c r="O59" s="65">
        <f t="shared" si="24"/>
        <v>7995.5</v>
      </c>
      <c r="P59" s="247">
        <f t="shared" si="12"/>
        <v>8264</v>
      </c>
      <c r="Q59" s="248">
        <f t="shared" si="13"/>
        <v>0</v>
      </c>
      <c r="R59" s="351">
        <f t="shared" si="25"/>
        <v>8264</v>
      </c>
      <c r="S59" s="354">
        <f t="shared" si="14"/>
        <v>8046</v>
      </c>
      <c r="T59" s="312">
        <f t="shared" si="20"/>
        <v>0</v>
      </c>
      <c r="U59" s="65">
        <f t="shared" si="21"/>
        <v>8046</v>
      </c>
      <c r="V59" s="24"/>
      <c r="W59" s="24"/>
      <c r="X59" s="24"/>
      <c r="Y59" s="24"/>
      <c r="Z59" s="24"/>
      <c r="AA59" s="24"/>
      <c r="AB59" s="24"/>
      <c r="AC59" s="24"/>
      <c r="AD59" s="19"/>
      <c r="AE59" s="24"/>
      <c r="AF59" s="24"/>
      <c r="AG59" s="24"/>
      <c r="AH59" s="24"/>
    </row>
    <row r="60" spans="1:34">
      <c r="B60" s="96">
        <v>8</v>
      </c>
      <c r="C60" s="92">
        <f t="shared" si="8"/>
        <v>8020.5</v>
      </c>
      <c r="D60" s="67">
        <f t="shared" si="9"/>
        <v>0</v>
      </c>
      <c r="E60" s="65">
        <f t="shared" si="22"/>
        <v>8020.5</v>
      </c>
      <c r="F60" s="247">
        <f t="shared" si="15"/>
        <v>8304</v>
      </c>
      <c r="G60" s="248">
        <f t="shared" si="16"/>
        <v>0</v>
      </c>
      <c r="H60" s="351">
        <f t="shared" si="23"/>
        <v>8304</v>
      </c>
      <c r="I60" s="352">
        <f t="shared" si="17"/>
        <v>8091</v>
      </c>
      <c r="J60" s="87">
        <f t="shared" si="18"/>
        <v>0</v>
      </c>
      <c r="K60" s="65">
        <f t="shared" si="19"/>
        <v>8091</v>
      </c>
      <c r="M60" s="92">
        <f t="shared" si="10"/>
        <v>8020.5</v>
      </c>
      <c r="N60" s="67">
        <f t="shared" si="11"/>
        <v>0</v>
      </c>
      <c r="O60" s="65">
        <f t="shared" si="24"/>
        <v>8020.5</v>
      </c>
      <c r="P60" s="247">
        <f t="shared" si="12"/>
        <v>8304</v>
      </c>
      <c r="Q60" s="248">
        <f t="shared" si="13"/>
        <v>0</v>
      </c>
      <c r="R60" s="351">
        <f t="shared" si="25"/>
        <v>8304</v>
      </c>
      <c r="S60" s="354">
        <f t="shared" si="14"/>
        <v>8091</v>
      </c>
      <c r="T60" s="312">
        <f t="shared" si="20"/>
        <v>0</v>
      </c>
      <c r="U60" s="65">
        <f t="shared" si="21"/>
        <v>8091</v>
      </c>
      <c r="V60" s="24"/>
      <c r="W60" s="24"/>
      <c r="X60" s="24"/>
      <c r="Y60" s="24"/>
      <c r="Z60" s="24"/>
      <c r="AA60" s="24"/>
      <c r="AB60" s="24"/>
      <c r="AC60" s="24"/>
      <c r="AD60" s="19"/>
      <c r="AE60" s="24"/>
      <c r="AF60" s="24"/>
      <c r="AG60" s="24"/>
      <c r="AH60" s="24"/>
    </row>
    <row r="61" spans="1:34">
      <c r="B61" s="96">
        <v>9</v>
      </c>
      <c r="C61" s="92">
        <f t="shared" si="8"/>
        <v>7825</v>
      </c>
      <c r="D61" s="67">
        <f t="shared" si="9"/>
        <v>0</v>
      </c>
      <c r="E61" s="65">
        <f t="shared" si="22"/>
        <v>7825</v>
      </c>
      <c r="F61" s="247">
        <f t="shared" si="15"/>
        <v>8205</v>
      </c>
      <c r="G61" s="248">
        <f t="shared" si="16"/>
        <v>0</v>
      </c>
      <c r="H61" s="65">
        <f t="shared" si="23"/>
        <v>8205</v>
      </c>
      <c r="M61" s="92">
        <f t="shared" si="10"/>
        <v>7825</v>
      </c>
      <c r="N61" s="67">
        <f t="shared" si="11"/>
        <v>0</v>
      </c>
      <c r="O61" s="65">
        <f t="shared" si="24"/>
        <v>7825</v>
      </c>
      <c r="P61" s="247">
        <f t="shared" si="12"/>
        <v>8205</v>
      </c>
      <c r="Q61" s="248">
        <f t="shared" si="13"/>
        <v>0</v>
      </c>
      <c r="R61" s="65">
        <f t="shared" si="25"/>
        <v>8205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19"/>
      <c r="AE61" s="24"/>
      <c r="AF61" s="24"/>
      <c r="AG61" s="24"/>
      <c r="AH61" s="24"/>
    </row>
    <row r="62" spans="1:34">
      <c r="B62" s="96">
        <v>10</v>
      </c>
      <c r="C62" s="92">
        <f t="shared" si="8"/>
        <v>7774</v>
      </c>
      <c r="D62" s="67">
        <f t="shared" si="9"/>
        <v>0</v>
      </c>
      <c r="E62" s="65">
        <f t="shared" si="22"/>
        <v>7774</v>
      </c>
      <c r="F62" s="247">
        <f t="shared" si="15"/>
        <v>8149</v>
      </c>
      <c r="G62" s="248">
        <f t="shared" si="16"/>
        <v>0</v>
      </c>
      <c r="H62" s="65">
        <f t="shared" si="23"/>
        <v>8149</v>
      </c>
      <c r="M62" s="92">
        <f t="shared" si="10"/>
        <v>7774</v>
      </c>
      <c r="N62" s="67">
        <f t="shared" si="11"/>
        <v>0</v>
      </c>
      <c r="O62" s="65">
        <f t="shared" si="24"/>
        <v>7774</v>
      </c>
      <c r="P62" s="247">
        <f t="shared" si="12"/>
        <v>8149</v>
      </c>
      <c r="Q62" s="248">
        <f t="shared" si="13"/>
        <v>0</v>
      </c>
      <c r="R62" s="65">
        <f t="shared" si="25"/>
        <v>8149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19"/>
      <c r="AE62" s="24"/>
      <c r="AF62" s="24"/>
      <c r="AG62" s="24"/>
      <c r="AH62" s="24"/>
    </row>
    <row r="63" spans="1:34">
      <c r="B63" s="96">
        <v>11</v>
      </c>
      <c r="C63" s="92">
        <f t="shared" si="8"/>
        <v>7670</v>
      </c>
      <c r="D63" s="67">
        <f t="shared" si="9"/>
        <v>0</v>
      </c>
      <c r="E63" s="65">
        <f t="shared" si="22"/>
        <v>7670</v>
      </c>
      <c r="F63" s="247">
        <f t="shared" si="15"/>
        <v>8047</v>
      </c>
      <c r="G63" s="248">
        <f t="shared" si="16"/>
        <v>0</v>
      </c>
      <c r="H63" s="65">
        <f t="shared" si="23"/>
        <v>8047</v>
      </c>
      <c r="M63" s="92">
        <f t="shared" si="10"/>
        <v>7670</v>
      </c>
      <c r="N63" s="67">
        <f t="shared" si="11"/>
        <v>0</v>
      </c>
      <c r="O63" s="65">
        <f t="shared" si="24"/>
        <v>7670</v>
      </c>
      <c r="P63" s="247">
        <f t="shared" si="12"/>
        <v>8047</v>
      </c>
      <c r="Q63" s="248">
        <f t="shared" si="13"/>
        <v>0</v>
      </c>
      <c r="R63" s="65">
        <f t="shared" si="25"/>
        <v>8047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19"/>
      <c r="AE63" s="24"/>
      <c r="AF63" s="24"/>
      <c r="AG63" s="24"/>
      <c r="AH63" s="24"/>
    </row>
    <row r="64" spans="1:34" s="2" customFormat="1">
      <c r="B64" s="96">
        <v>12</v>
      </c>
      <c r="C64" s="92">
        <f t="shared" si="8"/>
        <v>7659</v>
      </c>
      <c r="D64" s="67">
        <f t="shared" si="9"/>
        <v>0</v>
      </c>
      <c r="E64" s="65">
        <f t="shared" si="22"/>
        <v>7659</v>
      </c>
      <c r="F64" s="247">
        <f t="shared" si="15"/>
        <v>8043</v>
      </c>
      <c r="G64" s="248">
        <f t="shared" si="16"/>
        <v>0</v>
      </c>
      <c r="H64" s="65">
        <f t="shared" si="23"/>
        <v>8043</v>
      </c>
      <c r="M64" s="92">
        <f t="shared" si="10"/>
        <v>7659</v>
      </c>
      <c r="N64" s="67">
        <f t="shared" si="11"/>
        <v>0</v>
      </c>
      <c r="O64" s="65">
        <f t="shared" si="24"/>
        <v>7659</v>
      </c>
      <c r="P64" s="247">
        <f t="shared" si="12"/>
        <v>8043</v>
      </c>
      <c r="Q64" s="248">
        <f t="shared" si="13"/>
        <v>0</v>
      </c>
      <c r="R64" s="65">
        <f t="shared" si="25"/>
        <v>8043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19"/>
      <c r="AE64" s="24"/>
    </row>
    <row r="65" spans="1:151" s="2" customFormat="1">
      <c r="B65" s="96">
        <v>13</v>
      </c>
      <c r="C65" s="92">
        <f t="shared" si="8"/>
        <v>7600</v>
      </c>
      <c r="D65" s="67">
        <f t="shared" si="9"/>
        <v>0</v>
      </c>
      <c r="E65" s="65">
        <f t="shared" si="22"/>
        <v>7600</v>
      </c>
      <c r="F65" s="247">
        <f t="shared" si="15"/>
        <v>7998</v>
      </c>
      <c r="G65" s="248">
        <f t="shared" si="16"/>
        <v>0</v>
      </c>
      <c r="H65" s="65">
        <f t="shared" si="23"/>
        <v>7998</v>
      </c>
      <c r="M65" s="92">
        <f t="shared" si="10"/>
        <v>7600</v>
      </c>
      <c r="N65" s="67">
        <f t="shared" si="11"/>
        <v>0</v>
      </c>
      <c r="O65" s="65">
        <f t="shared" si="24"/>
        <v>7600</v>
      </c>
      <c r="P65" s="247">
        <f t="shared" si="12"/>
        <v>7998</v>
      </c>
      <c r="Q65" s="248">
        <f t="shared" si="13"/>
        <v>0</v>
      </c>
      <c r="R65" s="65">
        <f t="shared" si="25"/>
        <v>7998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9"/>
      <c r="AE65" s="24"/>
    </row>
    <row r="66" spans="1:151" s="2" customFormat="1">
      <c r="B66" s="96">
        <v>14</v>
      </c>
      <c r="C66" s="92">
        <f t="shared" si="8"/>
        <v>7599</v>
      </c>
      <c r="D66" s="67">
        <f t="shared" si="9"/>
        <v>0</v>
      </c>
      <c r="E66" s="65">
        <f t="shared" si="22"/>
        <v>7599</v>
      </c>
      <c r="F66" s="247">
        <f t="shared" si="15"/>
        <v>7983</v>
      </c>
      <c r="G66" s="248">
        <f t="shared" si="16"/>
        <v>0</v>
      </c>
      <c r="H66" s="65">
        <f t="shared" si="23"/>
        <v>7983</v>
      </c>
      <c r="M66" s="92">
        <f t="shared" si="10"/>
        <v>7599</v>
      </c>
      <c r="N66" s="67">
        <f t="shared" si="11"/>
        <v>0</v>
      </c>
      <c r="O66" s="65">
        <f t="shared" si="24"/>
        <v>7599</v>
      </c>
      <c r="P66" s="247">
        <f t="shared" si="12"/>
        <v>7983</v>
      </c>
      <c r="Q66" s="248">
        <f t="shared" si="13"/>
        <v>0</v>
      </c>
      <c r="R66" s="65">
        <f t="shared" si="25"/>
        <v>7983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19"/>
      <c r="AE66" s="24"/>
    </row>
    <row r="67" spans="1:151">
      <c r="A67" s="19"/>
      <c r="B67" s="96">
        <v>15</v>
      </c>
      <c r="C67" s="92">
        <f t="shared" si="8"/>
        <v>7431</v>
      </c>
      <c r="D67" s="67">
        <f t="shared" si="9"/>
        <v>0</v>
      </c>
      <c r="E67" s="65">
        <f t="shared" ref="E67:E68" si="26">C67-D67</f>
        <v>7431</v>
      </c>
      <c r="F67" s="247">
        <f t="shared" si="15"/>
        <v>8007</v>
      </c>
      <c r="G67" s="248">
        <f t="shared" si="16"/>
        <v>0</v>
      </c>
      <c r="H67" s="65">
        <f t="shared" ref="H67:H68" si="27">F67-G67</f>
        <v>8007</v>
      </c>
      <c r="I67" s="2"/>
      <c r="M67" s="92">
        <f t="shared" si="10"/>
        <v>7431</v>
      </c>
      <c r="N67" s="67">
        <f t="shared" si="11"/>
        <v>0</v>
      </c>
      <c r="O67" s="65">
        <f t="shared" ref="O67:O68" si="28">M67-N67</f>
        <v>7431</v>
      </c>
      <c r="P67" s="247">
        <f t="shared" si="12"/>
        <v>8007</v>
      </c>
      <c r="Q67" s="248">
        <f t="shared" si="13"/>
        <v>0</v>
      </c>
      <c r="R67" s="65">
        <f t="shared" ref="R67:R68" si="29">P67-Q67</f>
        <v>8007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19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</row>
    <row r="68" spans="1:151" s="2" customFormat="1">
      <c r="B68" s="96">
        <v>16</v>
      </c>
      <c r="C68" s="92">
        <f t="shared" si="8"/>
        <v>7399</v>
      </c>
      <c r="D68" s="67">
        <f t="shared" si="9"/>
        <v>0</v>
      </c>
      <c r="E68" s="65">
        <f t="shared" si="26"/>
        <v>7399</v>
      </c>
      <c r="F68" s="247">
        <f t="shared" si="15"/>
        <v>8036</v>
      </c>
      <c r="G68" s="248">
        <f t="shared" si="16"/>
        <v>0</v>
      </c>
      <c r="H68" s="65">
        <f t="shared" si="27"/>
        <v>8036</v>
      </c>
      <c r="M68" s="92">
        <f t="shared" si="10"/>
        <v>7399</v>
      </c>
      <c r="N68" s="67">
        <f t="shared" si="11"/>
        <v>0</v>
      </c>
      <c r="O68" s="65">
        <f t="shared" si="28"/>
        <v>7399</v>
      </c>
      <c r="P68" s="247">
        <f t="shared" si="12"/>
        <v>8036</v>
      </c>
      <c r="Q68" s="248">
        <f t="shared" si="13"/>
        <v>0</v>
      </c>
      <c r="R68" s="65">
        <f t="shared" si="29"/>
        <v>8036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19"/>
      <c r="AE68" s="24"/>
    </row>
    <row r="69" spans="1:151" s="2" customFormat="1">
      <c r="B69" s="96">
        <v>17</v>
      </c>
      <c r="C69" s="177"/>
      <c r="D69" s="26"/>
      <c r="E69" s="193"/>
      <c r="F69" s="247">
        <f t="shared" si="15"/>
        <v>7811</v>
      </c>
      <c r="G69" s="248">
        <f t="shared" si="16"/>
        <v>0</v>
      </c>
      <c r="H69" s="193"/>
      <c r="M69" s="177"/>
      <c r="N69" s="26"/>
      <c r="O69" s="193"/>
      <c r="P69" s="247">
        <f t="shared" si="12"/>
        <v>7811</v>
      </c>
      <c r="Q69" s="248">
        <f t="shared" si="13"/>
        <v>0</v>
      </c>
      <c r="R69" s="193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19"/>
      <c r="AE69" s="24"/>
    </row>
    <row r="70" spans="1:151" s="2" customFormat="1">
      <c r="B70" s="96">
        <v>18</v>
      </c>
      <c r="C70" s="177"/>
      <c r="D70" s="26"/>
      <c r="E70" s="193"/>
      <c r="F70" s="247">
        <f t="shared" si="15"/>
        <v>7760</v>
      </c>
      <c r="G70" s="248">
        <f t="shared" si="16"/>
        <v>0</v>
      </c>
      <c r="H70" s="193"/>
      <c r="M70" s="177"/>
      <c r="N70" s="26"/>
      <c r="O70" s="193"/>
      <c r="P70" s="247">
        <f t="shared" si="12"/>
        <v>7760</v>
      </c>
      <c r="Q70" s="248">
        <f t="shared" si="13"/>
        <v>0</v>
      </c>
      <c r="R70" s="193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19"/>
      <c r="AE70" s="24"/>
    </row>
    <row r="71" spans="1:151" s="2" customFormat="1">
      <c r="B71" s="222">
        <v>19</v>
      </c>
      <c r="C71" s="27"/>
      <c r="D71" s="26"/>
      <c r="E71" s="26"/>
      <c r="F71" s="349">
        <f t="shared" si="15"/>
        <v>7660</v>
      </c>
      <c r="G71" s="248">
        <f t="shared" si="16"/>
        <v>0</v>
      </c>
      <c r="H71" s="26"/>
      <c r="M71" s="27"/>
      <c r="N71" s="26"/>
      <c r="O71" s="26"/>
      <c r="P71" s="247">
        <f t="shared" si="12"/>
        <v>7660</v>
      </c>
      <c r="Q71" s="248">
        <f t="shared" si="13"/>
        <v>0</v>
      </c>
      <c r="R71" s="26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19"/>
      <c r="AE71" s="24"/>
    </row>
    <row r="72" spans="1:151" s="2" customFormat="1">
      <c r="B72" s="222">
        <v>20</v>
      </c>
      <c r="C72" s="27"/>
      <c r="D72" s="26"/>
      <c r="E72" s="26"/>
      <c r="F72" s="349">
        <f t="shared" si="15"/>
        <v>7652</v>
      </c>
      <c r="G72" s="248">
        <f t="shared" si="16"/>
        <v>0</v>
      </c>
      <c r="H72" s="26"/>
      <c r="M72" s="27"/>
      <c r="N72" s="26"/>
      <c r="O72" s="26"/>
      <c r="P72" s="247">
        <f t="shared" si="12"/>
        <v>7652</v>
      </c>
      <c r="Q72" s="248">
        <f t="shared" si="13"/>
        <v>0</v>
      </c>
      <c r="R72" s="26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19"/>
      <c r="AE72" s="24"/>
    </row>
    <row r="73" spans="1:151" s="2" customFormat="1">
      <c r="B73" s="222">
        <v>21</v>
      </c>
      <c r="C73" s="27"/>
      <c r="D73" s="26"/>
      <c r="E73" s="26"/>
      <c r="F73" s="349">
        <f t="shared" si="15"/>
        <v>7589</v>
      </c>
      <c r="G73" s="248">
        <f t="shared" si="16"/>
        <v>0</v>
      </c>
      <c r="H73" s="26"/>
      <c r="M73" s="27"/>
      <c r="N73" s="26"/>
      <c r="O73" s="26"/>
      <c r="P73" s="247">
        <f t="shared" si="12"/>
        <v>7589</v>
      </c>
      <c r="Q73" s="248">
        <f t="shared" si="13"/>
        <v>0</v>
      </c>
      <c r="R73" s="26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19"/>
      <c r="AE73" s="24"/>
    </row>
    <row r="74" spans="1:151" s="2" customFormat="1">
      <c r="B74" s="222">
        <v>22</v>
      </c>
      <c r="C74" s="27"/>
      <c r="D74" s="26"/>
      <c r="E74" s="26"/>
      <c r="F74" s="349">
        <f t="shared" si="15"/>
        <v>7587</v>
      </c>
      <c r="G74" s="248">
        <f t="shared" si="16"/>
        <v>0</v>
      </c>
      <c r="H74" s="26"/>
      <c r="M74" s="27"/>
      <c r="N74" s="26"/>
      <c r="O74" s="26"/>
      <c r="P74" s="247">
        <f t="shared" si="12"/>
        <v>7587</v>
      </c>
      <c r="Q74" s="248">
        <f t="shared" si="13"/>
        <v>0</v>
      </c>
      <c r="R74" s="26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19"/>
      <c r="AE74" s="24"/>
    </row>
    <row r="75" spans="1:151" s="2" customFormat="1">
      <c r="B75" s="222">
        <v>23</v>
      </c>
      <c r="C75" s="27"/>
      <c r="D75" s="26"/>
      <c r="E75" s="26"/>
      <c r="F75" s="349">
        <f t="shared" si="15"/>
        <v>7450</v>
      </c>
      <c r="G75" s="248">
        <f t="shared" si="16"/>
        <v>0</v>
      </c>
      <c r="H75" s="26"/>
      <c r="M75" s="27"/>
      <c r="N75" s="26"/>
      <c r="O75" s="26"/>
      <c r="P75" s="247">
        <f t="shared" si="12"/>
        <v>7450</v>
      </c>
      <c r="Q75" s="248">
        <f t="shared" si="13"/>
        <v>0</v>
      </c>
      <c r="R75" s="26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19"/>
      <c r="AE75" s="24"/>
    </row>
    <row r="76" spans="1:151" s="2" customFormat="1">
      <c r="B76" s="222">
        <v>24</v>
      </c>
      <c r="C76" s="27"/>
      <c r="D76" s="26"/>
      <c r="E76" s="26"/>
      <c r="F76" s="349">
        <f t="shared" si="15"/>
        <v>7447</v>
      </c>
      <c r="G76" s="248">
        <f t="shared" si="16"/>
        <v>0</v>
      </c>
      <c r="H76" s="26"/>
      <c r="M76" s="27"/>
      <c r="N76" s="26"/>
      <c r="O76" s="26"/>
      <c r="P76" s="247">
        <f t="shared" si="12"/>
        <v>7447</v>
      </c>
      <c r="Q76" s="248">
        <f t="shared" si="13"/>
        <v>0</v>
      </c>
      <c r="R76" s="26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19"/>
      <c r="AE76" s="24"/>
    </row>
    <row r="77" spans="1:151" s="2" customFormat="1">
      <c r="B77" s="81"/>
      <c r="C77" s="19"/>
      <c r="D77" s="24"/>
      <c r="E77" s="24"/>
      <c r="F77" s="348"/>
      <c r="G77" s="19"/>
      <c r="H77" s="24"/>
      <c r="J77" s="19"/>
      <c r="K77" s="24"/>
      <c r="L77" s="24"/>
      <c r="M77" s="19"/>
      <c r="N77" s="19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19"/>
      <c r="AE77" s="24"/>
    </row>
    <row r="78" spans="1:151" s="2" customFormat="1">
      <c r="B78" s="81"/>
      <c r="C78" s="19"/>
      <c r="D78" s="24"/>
      <c r="E78" s="24"/>
      <c r="F78" s="348"/>
      <c r="G78" s="19"/>
      <c r="H78" s="24"/>
      <c r="J78" s="19"/>
      <c r="K78" s="24"/>
      <c r="L78" s="24"/>
      <c r="M78" s="19"/>
      <c r="N78" s="19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19"/>
      <c r="AE78" s="24"/>
    </row>
    <row r="79" spans="1:151" s="2" customFormat="1">
      <c r="B79" s="81"/>
      <c r="C79" s="19"/>
      <c r="D79" s="24"/>
      <c r="E79" s="24"/>
      <c r="F79" s="348"/>
      <c r="G79" s="19"/>
      <c r="H79" s="24"/>
      <c r="J79" s="19"/>
      <c r="K79" s="24"/>
      <c r="L79" s="24"/>
      <c r="M79" s="19"/>
      <c r="N79" s="19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19"/>
      <c r="AE79" s="24"/>
    </row>
    <row r="80" spans="1:151" s="2" customFormat="1">
      <c r="B80" s="81"/>
      <c r="C80" s="19"/>
      <c r="D80" s="24"/>
      <c r="E80" s="24"/>
      <c r="F80" s="348"/>
      <c r="G80" s="19"/>
      <c r="H80" s="24"/>
      <c r="J80" s="19"/>
      <c r="K80" s="24"/>
      <c r="L80" s="24"/>
      <c r="M80" s="19"/>
      <c r="N80" s="19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19"/>
      <c r="AE80" s="24"/>
    </row>
    <row r="81" spans="1:151" s="2" customFormat="1">
      <c r="B81" s="81"/>
      <c r="C81" s="19"/>
      <c r="D81" s="24"/>
      <c r="E81" s="24"/>
      <c r="F81" s="348"/>
      <c r="G81" s="19"/>
      <c r="H81" s="24"/>
      <c r="J81" s="19"/>
      <c r="K81" s="24"/>
      <c r="L81" s="24"/>
      <c r="M81" s="19"/>
      <c r="N81" s="19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19"/>
      <c r="AE81" s="24"/>
    </row>
    <row r="82" spans="1:151" s="2" customFormat="1">
      <c r="B82" s="81"/>
      <c r="C82" s="19"/>
      <c r="D82" s="24"/>
      <c r="E82" s="24"/>
      <c r="F82" s="348"/>
      <c r="G82" s="19"/>
      <c r="H82" s="24"/>
      <c r="J82" s="19"/>
      <c r="K82" s="24"/>
      <c r="L82" s="24"/>
      <c r="M82" s="19"/>
      <c r="N82" s="19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19"/>
      <c r="AE82" s="24"/>
    </row>
    <row r="83" spans="1:151" s="2" customFormat="1">
      <c r="B83" s="81"/>
      <c r="C83" s="19"/>
      <c r="D83" s="24"/>
      <c r="E83" s="24"/>
      <c r="F83" s="348"/>
      <c r="G83" s="19"/>
      <c r="H83" s="24"/>
      <c r="J83" s="19"/>
      <c r="K83" s="24"/>
      <c r="L83" s="24"/>
      <c r="M83" s="19"/>
      <c r="N83" s="19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19"/>
      <c r="AE83" s="24"/>
    </row>
    <row r="84" spans="1:151" s="2" customFormat="1">
      <c r="B84" s="81"/>
      <c r="C84" s="19"/>
      <c r="D84" s="24"/>
      <c r="E84" s="24"/>
      <c r="F84" s="348"/>
      <c r="G84" s="19"/>
      <c r="H84" s="24"/>
      <c r="J84" s="19"/>
      <c r="K84" s="24"/>
      <c r="L84" s="24"/>
      <c r="M84" s="19"/>
      <c r="N84" s="19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19"/>
      <c r="AE84" s="24"/>
    </row>
    <row r="85" spans="1:151" s="2" customFormat="1">
      <c r="B85" s="81"/>
      <c r="C85" s="19"/>
      <c r="D85" s="24"/>
      <c r="E85" s="24"/>
      <c r="F85" s="348"/>
      <c r="G85" s="19"/>
      <c r="H85" s="24"/>
      <c r="J85" s="19"/>
      <c r="K85" s="24"/>
      <c r="L85" s="24"/>
      <c r="M85" s="19"/>
      <c r="N85" s="19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19"/>
      <c r="AE85" s="24"/>
    </row>
    <row r="86" spans="1:151">
      <c r="A86" s="19"/>
      <c r="B86" s="40"/>
      <c r="C86" s="40"/>
      <c r="D86" s="40"/>
      <c r="E86" s="20"/>
      <c r="G86" s="20"/>
      <c r="H86" s="20"/>
      <c r="J86" s="1"/>
      <c r="O86" s="20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</row>
    <row r="87" spans="1:151">
      <c r="A87" s="19"/>
      <c r="B87" s="40"/>
      <c r="C87" s="40"/>
      <c r="D87" s="40"/>
      <c r="E87" s="20"/>
      <c r="G87" s="20"/>
      <c r="H87" s="20"/>
      <c r="J87" s="1"/>
      <c r="O87" s="20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</row>
    <row r="88" spans="1:151">
      <c r="A88" s="19"/>
      <c r="B88" s="40"/>
      <c r="C88" s="40"/>
      <c r="D88" s="40"/>
      <c r="E88" s="20"/>
      <c r="G88" s="20"/>
      <c r="H88" s="20"/>
      <c r="J88" s="1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</row>
    <row r="89" spans="1:151">
      <c r="A89" s="19"/>
      <c r="B89" s="40"/>
      <c r="C89" s="40"/>
      <c r="D89" s="40"/>
      <c r="E89" s="20"/>
      <c r="G89" s="20"/>
      <c r="H89" s="20"/>
      <c r="J89" s="1"/>
      <c r="U89" s="42" t="s">
        <v>0</v>
      </c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</row>
    <row r="90" spans="1:151">
      <c r="A90" s="19"/>
      <c r="B90" s="40"/>
      <c r="C90" s="40"/>
      <c r="D90" s="40"/>
      <c r="E90" s="20"/>
      <c r="G90" s="20"/>
      <c r="H90" s="20"/>
      <c r="J90" s="1"/>
      <c r="U90" s="43" t="s">
        <v>19</v>
      </c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</row>
    <row r="91" spans="1:151" ht="21" customHeight="1" thickBot="1">
      <c r="A91" s="19"/>
      <c r="B91" s="40"/>
      <c r="C91" s="40"/>
      <c r="D91" s="40"/>
      <c r="E91" s="20"/>
      <c r="G91" s="20"/>
      <c r="H91" s="20"/>
      <c r="J91" s="1"/>
      <c r="U91" s="44" t="s">
        <v>20</v>
      </c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</row>
    <row r="92" spans="1:151" ht="16" thickBot="1">
      <c r="B92" s="34"/>
      <c r="C92" s="24"/>
      <c r="D92" s="515" t="s">
        <v>42</v>
      </c>
      <c r="E92" s="516"/>
      <c r="F92" s="516"/>
      <c r="G92" s="516"/>
      <c r="H92" s="516"/>
      <c r="I92" s="516"/>
      <c r="J92" s="517"/>
      <c r="K92" s="1"/>
      <c r="L92" s="527" t="s">
        <v>14</v>
      </c>
      <c r="M92" s="528"/>
      <c r="N92" s="528"/>
      <c r="O92" s="528"/>
      <c r="P92" s="528"/>
      <c r="Q92" s="528"/>
      <c r="R92" s="529"/>
      <c r="S92" s="1"/>
      <c r="T92" s="35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</row>
    <row r="93" spans="1:151" ht="16" thickBot="1">
      <c r="B93" s="8"/>
      <c r="C93" s="9"/>
      <c r="D93" s="153" t="s">
        <v>68</v>
      </c>
      <c r="E93" s="153" t="s">
        <v>69</v>
      </c>
      <c r="F93" s="1"/>
      <c r="G93" s="153" t="s">
        <v>70</v>
      </c>
      <c r="H93" s="153" t="s">
        <v>71</v>
      </c>
      <c r="I93" s="153" t="s">
        <v>2</v>
      </c>
      <c r="J93" s="151"/>
      <c r="K93" s="103"/>
      <c r="L93" s="152" t="s">
        <v>68</v>
      </c>
      <c r="M93" s="152" t="s">
        <v>69</v>
      </c>
      <c r="N93" s="1"/>
      <c r="O93" s="152" t="s">
        <v>70</v>
      </c>
      <c r="P93" s="152" t="s">
        <v>71</v>
      </c>
      <c r="Q93" s="152" t="s">
        <v>2</v>
      </c>
      <c r="R93" s="149"/>
      <c r="S93" s="1"/>
      <c r="T93" s="162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</row>
    <row r="94" spans="1:151" ht="74.5" thickBot="1">
      <c r="B94" s="10"/>
      <c r="C94" s="11"/>
      <c r="D94" s="156" t="s">
        <v>66</v>
      </c>
      <c r="E94" s="156" t="s">
        <v>66</v>
      </c>
      <c r="F94" s="1"/>
      <c r="G94" s="156" t="s">
        <v>66</v>
      </c>
      <c r="H94" s="156" t="s">
        <v>66</v>
      </c>
      <c r="I94" s="156" t="s">
        <v>66</v>
      </c>
      <c r="J94" s="154" t="s">
        <v>13</v>
      </c>
      <c r="K94" s="12"/>
      <c r="L94" s="157" t="s">
        <v>67</v>
      </c>
      <c r="M94" s="157" t="s">
        <v>67</v>
      </c>
      <c r="N94" s="1"/>
      <c r="O94" s="157" t="s">
        <v>67</v>
      </c>
      <c r="P94" s="157" t="s">
        <v>67</v>
      </c>
      <c r="Q94" s="157" t="s">
        <v>67</v>
      </c>
      <c r="R94" s="155" t="s">
        <v>15</v>
      </c>
      <c r="S94" s="1"/>
      <c r="T94" s="163" t="s">
        <v>104</v>
      </c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</row>
    <row r="95" spans="1:151">
      <c r="A95" s="24"/>
      <c r="B95" s="530" t="s">
        <v>3</v>
      </c>
      <c r="C95" s="29">
        <v>1</v>
      </c>
      <c r="D95" s="123">
        <f t="shared" ref="D95:E98" si="30">C20</f>
        <v>8410</v>
      </c>
      <c r="E95" s="123">
        <f t="shared" si="30"/>
        <v>8391</v>
      </c>
      <c r="F95" s="19"/>
      <c r="G95" s="123">
        <f t="shared" ref="G95:G102" si="31">E20</f>
        <v>8412</v>
      </c>
      <c r="H95" s="183"/>
      <c r="I95" s="123">
        <f>G20</f>
        <v>8436</v>
      </c>
      <c r="J95" s="127"/>
      <c r="K95" s="20"/>
      <c r="L95" s="168">
        <f t="shared" ref="L95:M98" si="32">H20</f>
        <v>0</v>
      </c>
      <c r="M95" s="168">
        <f t="shared" si="32"/>
        <v>0</v>
      </c>
      <c r="N95" s="19"/>
      <c r="O95" s="168">
        <f t="shared" ref="O95:O102" si="33">J20</f>
        <v>0</v>
      </c>
      <c r="P95" s="174"/>
      <c r="Q95" s="169">
        <f>L20</f>
        <v>0</v>
      </c>
      <c r="R95" s="128"/>
      <c r="S95" s="1"/>
      <c r="T95" s="165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</row>
    <row r="96" spans="1:151">
      <c r="A96" s="24"/>
      <c r="B96" s="509"/>
      <c r="C96" s="29">
        <v>2</v>
      </c>
      <c r="D96" s="123">
        <f t="shared" si="30"/>
        <v>8278</v>
      </c>
      <c r="E96" s="123">
        <f t="shared" si="30"/>
        <v>8258</v>
      </c>
      <c r="F96" s="19"/>
      <c r="G96" s="123">
        <f t="shared" si="31"/>
        <v>8356</v>
      </c>
      <c r="H96" s="183"/>
      <c r="I96" s="123">
        <f>G21</f>
        <v>8329</v>
      </c>
      <c r="J96" s="127"/>
      <c r="K96" s="20"/>
      <c r="L96" s="168">
        <f t="shared" si="32"/>
        <v>0</v>
      </c>
      <c r="M96" s="168">
        <f t="shared" si="32"/>
        <v>0</v>
      </c>
      <c r="N96" s="19"/>
      <c r="O96" s="168">
        <f t="shared" si="33"/>
        <v>0</v>
      </c>
      <c r="P96" s="175"/>
      <c r="Q96" s="169">
        <f>L21</f>
        <v>0</v>
      </c>
      <c r="R96" s="150"/>
      <c r="S96" s="1"/>
      <c r="T96" s="166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</row>
    <row r="97" spans="1:151">
      <c r="A97" s="24"/>
      <c r="B97" s="509"/>
      <c r="C97" s="29">
        <v>3</v>
      </c>
      <c r="D97" s="123">
        <f t="shared" si="30"/>
        <v>8240</v>
      </c>
      <c r="E97" s="123">
        <f t="shared" si="30"/>
        <v>8220</v>
      </c>
      <c r="F97" s="19"/>
      <c r="G97" s="123">
        <f t="shared" si="31"/>
        <v>8253</v>
      </c>
      <c r="H97" s="183"/>
      <c r="I97" s="123">
        <f>G22</f>
        <v>8293</v>
      </c>
      <c r="J97" s="127"/>
      <c r="K97" s="20"/>
      <c r="L97" s="168">
        <f t="shared" si="32"/>
        <v>0</v>
      </c>
      <c r="M97" s="168">
        <f t="shared" si="32"/>
        <v>0</v>
      </c>
      <c r="N97" s="19"/>
      <c r="O97" s="168">
        <f t="shared" si="33"/>
        <v>0</v>
      </c>
      <c r="P97" s="175"/>
      <c r="Q97" s="169">
        <f>L22</f>
        <v>0</v>
      </c>
      <c r="R97" s="128"/>
      <c r="S97" s="1"/>
      <c r="T97" s="166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</row>
    <row r="98" spans="1:151">
      <c r="A98" s="24"/>
      <c r="B98" s="509"/>
      <c r="C98" s="29">
        <v>4</v>
      </c>
      <c r="D98" s="123">
        <f t="shared" si="30"/>
        <v>8301</v>
      </c>
      <c r="E98" s="123">
        <f t="shared" si="30"/>
        <v>8283</v>
      </c>
      <c r="F98" s="19"/>
      <c r="G98" s="123">
        <f t="shared" si="31"/>
        <v>8247</v>
      </c>
      <c r="H98" s="183"/>
      <c r="I98" s="123">
        <f>G23</f>
        <v>8382</v>
      </c>
      <c r="J98" s="127"/>
      <c r="K98" s="20"/>
      <c r="L98" s="168">
        <f t="shared" si="32"/>
        <v>0</v>
      </c>
      <c r="M98" s="168">
        <f t="shared" si="32"/>
        <v>0</v>
      </c>
      <c r="N98" s="19"/>
      <c r="O98" s="168">
        <f t="shared" si="33"/>
        <v>0</v>
      </c>
      <c r="P98" s="175"/>
      <c r="Q98" s="169">
        <f>L23</f>
        <v>0</v>
      </c>
      <c r="R98" s="128"/>
      <c r="S98" s="1"/>
      <c r="T98" s="166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</row>
    <row r="99" spans="1:151" s="15" customFormat="1">
      <c r="A99" s="24"/>
      <c r="B99" s="509"/>
      <c r="C99" s="29"/>
      <c r="D99" s="112"/>
      <c r="E99" s="113"/>
      <c r="F99" s="19"/>
      <c r="G99" s="123">
        <f t="shared" si="31"/>
        <v>8221</v>
      </c>
      <c r="H99" s="100"/>
      <c r="I99" s="46"/>
      <c r="J99" s="127"/>
      <c r="K99" s="20"/>
      <c r="L99" s="112"/>
      <c r="M99" s="113"/>
      <c r="N99" s="19"/>
      <c r="O99" s="168">
        <f t="shared" si="33"/>
        <v>0</v>
      </c>
      <c r="P99" s="100"/>
      <c r="Q99" s="46"/>
      <c r="R99" s="128"/>
      <c r="S99" s="1"/>
      <c r="T99" s="166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</row>
    <row r="100" spans="1:151" s="13" customFormat="1" ht="16" thickBot="1">
      <c r="A100" s="24"/>
      <c r="B100" s="509"/>
      <c r="C100" s="29"/>
      <c r="D100" s="112"/>
      <c r="E100" s="113"/>
      <c r="F100" s="19"/>
      <c r="G100" s="123">
        <f t="shared" si="31"/>
        <v>8212</v>
      </c>
      <c r="H100" s="100"/>
      <c r="I100" s="46"/>
      <c r="J100" s="127"/>
      <c r="K100" s="20"/>
      <c r="L100" s="112"/>
      <c r="M100" s="113"/>
      <c r="N100" s="19"/>
      <c r="O100" s="168">
        <f t="shared" si="33"/>
        <v>0</v>
      </c>
      <c r="P100" s="100"/>
      <c r="Q100" s="46"/>
      <c r="R100" s="128"/>
      <c r="S100" s="1"/>
      <c r="T100" s="166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</row>
    <row r="101" spans="1:151" s="16" customFormat="1" ht="16" thickBot="1">
      <c r="A101" s="24"/>
      <c r="B101" s="509"/>
      <c r="C101" s="29"/>
      <c r="D101" s="112"/>
      <c r="E101" s="113"/>
      <c r="F101" s="19"/>
      <c r="G101" s="123">
        <f t="shared" si="31"/>
        <v>8264</v>
      </c>
      <c r="H101" s="100"/>
      <c r="I101" s="46"/>
      <c r="J101" s="127"/>
      <c r="K101" s="20"/>
      <c r="L101" s="112"/>
      <c r="M101" s="113"/>
      <c r="N101" s="19"/>
      <c r="O101" s="168">
        <f t="shared" si="33"/>
        <v>0</v>
      </c>
      <c r="P101" s="100"/>
      <c r="Q101" s="46"/>
      <c r="R101" s="128"/>
      <c r="S101" s="1"/>
      <c r="T101" s="16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</row>
    <row r="102" spans="1:151" ht="18" customHeight="1" thickBot="1">
      <c r="A102" s="24"/>
      <c r="B102" s="531"/>
      <c r="C102" s="135"/>
      <c r="D102" s="114"/>
      <c r="E102" s="115"/>
      <c r="F102" s="19"/>
      <c r="G102" s="123">
        <f t="shared" si="31"/>
        <v>8304</v>
      </c>
      <c r="H102" s="101"/>
      <c r="I102" s="146"/>
      <c r="J102" s="127"/>
      <c r="K102" s="20"/>
      <c r="L102" s="114"/>
      <c r="M102" s="115"/>
      <c r="N102" s="19"/>
      <c r="O102" s="168">
        <f t="shared" si="33"/>
        <v>0</v>
      </c>
      <c r="P102" s="118"/>
      <c r="Q102" s="119"/>
      <c r="R102" s="128"/>
      <c r="S102" s="1"/>
      <c r="T102" s="166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</row>
    <row r="103" spans="1:151" ht="20.5" thickBot="1">
      <c r="A103" s="24"/>
      <c r="B103" s="511" t="s">
        <v>4</v>
      </c>
      <c r="C103" s="512"/>
      <c r="D103" s="498">
        <f>AVERAGE(D95:E102)</f>
        <v>8297.625</v>
      </c>
      <c r="E103" s="500"/>
      <c r="F103" s="24"/>
      <c r="G103" s="498">
        <f>AVERAGE(G95:I102)</f>
        <v>8309.0833333333339</v>
      </c>
      <c r="H103" s="499"/>
      <c r="I103" s="500"/>
      <c r="J103" s="32">
        <f>D103-G103</f>
        <v>-11.45833333333394</v>
      </c>
      <c r="K103" s="20"/>
      <c r="L103" s="503">
        <f>AVERAGE(L95:M102)</f>
        <v>0</v>
      </c>
      <c r="M103" s="504"/>
      <c r="N103" s="24"/>
      <c r="O103" s="489">
        <f>AVERAGE(O95:Q102)</f>
        <v>0</v>
      </c>
      <c r="P103" s="491"/>
      <c r="Q103" s="490"/>
      <c r="R103" s="66">
        <f>L103-O103</f>
        <v>0</v>
      </c>
      <c r="S103" s="1"/>
      <c r="T103" s="164">
        <f>J103-R103</f>
        <v>-11.45833333333394</v>
      </c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</row>
    <row r="104" spans="1:151">
      <c r="A104" s="24"/>
      <c r="B104" s="508" t="s">
        <v>5</v>
      </c>
      <c r="C104" s="136">
        <v>5</v>
      </c>
      <c r="D104" s="116">
        <f t="shared" ref="D104:E107" si="34">C24</f>
        <v>8201</v>
      </c>
      <c r="E104" s="116">
        <f t="shared" si="34"/>
        <v>8184</v>
      </c>
      <c r="F104" s="19"/>
      <c r="G104" s="249">
        <f t="shared" ref="G104:G111" si="35">E28</f>
        <v>8205</v>
      </c>
      <c r="H104" s="184"/>
      <c r="I104" s="116">
        <f>G24</f>
        <v>8214</v>
      </c>
      <c r="J104" s="128"/>
      <c r="K104" s="20"/>
      <c r="L104" s="168">
        <f t="shared" ref="L104:M107" si="36">H24</f>
        <v>0</v>
      </c>
      <c r="M104" s="168">
        <f t="shared" si="36"/>
        <v>0</v>
      </c>
      <c r="N104" s="19"/>
      <c r="O104" s="168">
        <f t="shared" ref="O104:O111" si="37">J28</f>
        <v>0</v>
      </c>
      <c r="P104" s="174"/>
      <c r="Q104" s="170">
        <f>L24</f>
        <v>0</v>
      </c>
      <c r="R104" s="128"/>
      <c r="S104" s="1"/>
      <c r="T104" s="166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</row>
    <row r="105" spans="1:151">
      <c r="A105" s="24"/>
      <c r="B105" s="509"/>
      <c r="C105" s="29">
        <v>6</v>
      </c>
      <c r="D105" s="116">
        <f t="shared" si="34"/>
        <v>8064</v>
      </c>
      <c r="E105" s="116">
        <f t="shared" si="34"/>
        <v>8047</v>
      </c>
      <c r="F105" s="19"/>
      <c r="G105" s="249">
        <f t="shared" si="35"/>
        <v>8149</v>
      </c>
      <c r="H105" s="184"/>
      <c r="I105" s="116">
        <f>G25</f>
        <v>8108</v>
      </c>
      <c r="J105" s="128"/>
      <c r="K105" s="20"/>
      <c r="L105" s="168">
        <f t="shared" si="36"/>
        <v>0</v>
      </c>
      <c r="M105" s="168">
        <f t="shared" si="36"/>
        <v>0</v>
      </c>
      <c r="N105" s="19"/>
      <c r="O105" s="168">
        <f t="shared" si="37"/>
        <v>0</v>
      </c>
      <c r="P105" s="175"/>
      <c r="Q105" s="170">
        <f>L25</f>
        <v>0</v>
      </c>
      <c r="R105" s="150"/>
      <c r="S105" s="1"/>
      <c r="T105" s="166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</row>
    <row r="106" spans="1:151">
      <c r="A106" s="24"/>
      <c r="B106" s="509"/>
      <c r="C106" s="29">
        <v>7</v>
      </c>
      <c r="D106" s="116">
        <f t="shared" si="34"/>
        <v>8003</v>
      </c>
      <c r="E106" s="116">
        <f t="shared" si="34"/>
        <v>7988</v>
      </c>
      <c r="F106" s="19"/>
      <c r="G106" s="249">
        <f t="shared" si="35"/>
        <v>8047</v>
      </c>
      <c r="H106" s="184"/>
      <c r="I106" s="116">
        <f>G26</f>
        <v>8046</v>
      </c>
      <c r="J106" s="128"/>
      <c r="K106" s="17"/>
      <c r="L106" s="168">
        <f t="shared" si="36"/>
        <v>0</v>
      </c>
      <c r="M106" s="168">
        <f t="shared" si="36"/>
        <v>0</v>
      </c>
      <c r="N106" s="19"/>
      <c r="O106" s="168">
        <f t="shared" si="37"/>
        <v>0</v>
      </c>
      <c r="P106" s="175"/>
      <c r="Q106" s="170">
        <f>L26</f>
        <v>0</v>
      </c>
      <c r="R106" s="128"/>
      <c r="S106" s="1"/>
      <c r="T106" s="166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</row>
    <row r="107" spans="1:151">
      <c r="A107" s="24"/>
      <c r="B107" s="509"/>
      <c r="C107" s="29">
        <v>8</v>
      </c>
      <c r="D107" s="116">
        <f t="shared" si="34"/>
        <v>8025</v>
      </c>
      <c r="E107" s="116">
        <f t="shared" si="34"/>
        <v>8016</v>
      </c>
      <c r="F107" s="19"/>
      <c r="G107" s="249">
        <f t="shared" si="35"/>
        <v>8043</v>
      </c>
      <c r="H107" s="184"/>
      <c r="I107" s="116">
        <f>G27</f>
        <v>8091</v>
      </c>
      <c r="J107" s="129"/>
      <c r="K107" s="18"/>
      <c r="L107" s="168">
        <f t="shared" si="36"/>
        <v>0</v>
      </c>
      <c r="M107" s="168">
        <f t="shared" si="36"/>
        <v>0</v>
      </c>
      <c r="N107" s="19"/>
      <c r="O107" s="168">
        <f t="shared" si="37"/>
        <v>0</v>
      </c>
      <c r="P107" s="175"/>
      <c r="Q107" s="170">
        <f>L27</f>
        <v>0</v>
      </c>
      <c r="R107" s="128"/>
      <c r="S107" s="1"/>
      <c r="T107" s="166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</row>
    <row r="108" spans="1:151" s="15" customFormat="1">
      <c r="A108" s="24"/>
      <c r="B108" s="509"/>
      <c r="C108" s="29"/>
      <c r="D108" s="112"/>
      <c r="E108" s="113"/>
      <c r="F108" s="19"/>
      <c r="G108" s="249">
        <f t="shared" si="35"/>
        <v>7998</v>
      </c>
      <c r="H108" s="100"/>
      <c r="I108" s="184"/>
      <c r="J108" s="129"/>
      <c r="K108" s="18"/>
      <c r="L108" s="112"/>
      <c r="M108" s="113"/>
      <c r="N108" s="19"/>
      <c r="O108" s="168">
        <f t="shared" si="37"/>
        <v>0</v>
      </c>
      <c r="P108" s="100"/>
      <c r="Q108" s="148"/>
      <c r="R108" s="128"/>
      <c r="S108" s="1"/>
      <c r="T108" s="166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</row>
    <row r="109" spans="1:151" s="13" customFormat="1" ht="16" thickBot="1">
      <c r="A109" s="24"/>
      <c r="B109" s="509"/>
      <c r="C109" s="29"/>
      <c r="D109" s="112"/>
      <c r="E109" s="113"/>
      <c r="F109" s="19"/>
      <c r="G109" s="249">
        <f t="shared" si="35"/>
        <v>7983</v>
      </c>
      <c r="H109" s="100"/>
      <c r="I109" s="184"/>
      <c r="J109" s="129"/>
      <c r="K109" s="18"/>
      <c r="L109" s="112"/>
      <c r="M109" s="113"/>
      <c r="N109" s="19"/>
      <c r="O109" s="168">
        <f t="shared" si="37"/>
        <v>0</v>
      </c>
      <c r="P109" s="100"/>
      <c r="Q109" s="148"/>
      <c r="R109" s="128"/>
      <c r="S109" s="1"/>
      <c r="T109" s="166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</row>
    <row r="110" spans="1:151" s="16" customFormat="1" ht="16" thickBot="1">
      <c r="A110" s="24"/>
      <c r="B110" s="509"/>
      <c r="C110" s="29"/>
      <c r="D110" s="112"/>
      <c r="E110" s="113"/>
      <c r="F110" s="19"/>
      <c r="G110" s="249">
        <f t="shared" si="35"/>
        <v>8007</v>
      </c>
      <c r="H110" s="100"/>
      <c r="I110" s="184"/>
      <c r="J110" s="129"/>
      <c r="K110" s="18"/>
      <c r="L110" s="112"/>
      <c r="M110" s="113"/>
      <c r="N110" s="19"/>
      <c r="O110" s="168">
        <f t="shared" si="37"/>
        <v>0</v>
      </c>
      <c r="P110" s="100"/>
      <c r="Q110" s="148"/>
      <c r="R110" s="128"/>
      <c r="S110" s="1"/>
      <c r="T110" s="166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</row>
    <row r="111" spans="1:151" ht="18" customHeight="1" thickBot="1">
      <c r="A111" s="24"/>
      <c r="B111" s="510"/>
      <c r="C111" s="135"/>
      <c r="D111" s="114"/>
      <c r="E111" s="115"/>
      <c r="F111" s="19"/>
      <c r="G111" s="249">
        <f t="shared" si="35"/>
        <v>8036</v>
      </c>
      <c r="H111" s="101"/>
      <c r="I111" s="184"/>
      <c r="J111" s="129"/>
      <c r="K111" s="18"/>
      <c r="L111" s="122"/>
      <c r="M111" s="147"/>
      <c r="N111" s="19"/>
      <c r="O111" s="168">
        <f t="shared" si="37"/>
        <v>0</v>
      </c>
      <c r="P111" s="101"/>
      <c r="Q111" s="158"/>
      <c r="R111" s="128"/>
      <c r="S111" s="1"/>
      <c r="T111" s="166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</row>
    <row r="112" spans="1:151" ht="20.5" thickBot="1">
      <c r="A112" s="24"/>
      <c r="B112" s="511" t="s">
        <v>4</v>
      </c>
      <c r="C112" s="512"/>
      <c r="D112" s="513">
        <f>AVERAGE(D104:E111)</f>
        <v>8066</v>
      </c>
      <c r="E112" s="514"/>
      <c r="F112" s="24"/>
      <c r="G112" s="498">
        <f>AVERAGE(G104:I111)</f>
        <v>8077.25</v>
      </c>
      <c r="H112" s="499"/>
      <c r="I112" s="500"/>
      <c r="J112" s="143">
        <f>D112-G112</f>
        <v>-11.25</v>
      </c>
      <c r="K112" s="20"/>
      <c r="L112" s="505">
        <f>AVERAGE(L104:M111)</f>
        <v>0</v>
      </c>
      <c r="M112" s="507"/>
      <c r="N112" s="24"/>
      <c r="O112" s="505">
        <f>AVERAGE(O104:Q111)</f>
        <v>0</v>
      </c>
      <c r="P112" s="506"/>
      <c r="Q112" s="507"/>
      <c r="R112" s="66">
        <f>L112-O112</f>
        <v>0</v>
      </c>
      <c r="S112" s="1"/>
      <c r="T112" s="164">
        <f>J112-R112</f>
        <v>-11.25</v>
      </c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</row>
    <row r="113" spans="1:151" ht="15.5" customHeight="1" thickBot="1">
      <c r="A113" s="24"/>
      <c r="B113" s="492" t="s">
        <v>6</v>
      </c>
      <c r="C113" s="136">
        <v>9</v>
      </c>
      <c r="D113" s="93">
        <f t="shared" ref="D113:D118" si="38">C28</f>
        <v>7825</v>
      </c>
      <c r="E113" s="137"/>
      <c r="F113" s="19"/>
      <c r="G113" s="251">
        <f t="shared" ref="G113:G118" si="39">E36</f>
        <v>7811</v>
      </c>
      <c r="H113" s="14"/>
      <c r="I113" s="102"/>
      <c r="J113" s="144"/>
      <c r="K113" s="17"/>
      <c r="L113" s="171">
        <f t="shared" ref="L113:L118" si="40">H28</f>
        <v>0</v>
      </c>
      <c r="M113" s="137"/>
      <c r="N113" s="20"/>
      <c r="O113" s="171">
        <f t="shared" ref="O113:O118" si="41">J36</f>
        <v>0</v>
      </c>
      <c r="P113" s="142"/>
      <c r="Q113" s="121"/>
      <c r="R113" s="159"/>
      <c r="S113" s="1"/>
      <c r="T113" s="166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</row>
    <row r="114" spans="1:151" ht="16" thickBot="1">
      <c r="A114" s="24"/>
      <c r="B114" s="492"/>
      <c r="C114" s="29">
        <v>10</v>
      </c>
      <c r="D114" s="93">
        <f t="shared" si="38"/>
        <v>7774</v>
      </c>
      <c r="E114" s="139"/>
      <c r="F114" s="19"/>
      <c r="G114" s="251">
        <f t="shared" si="39"/>
        <v>7760</v>
      </c>
      <c r="H114" s="27"/>
      <c r="I114" s="100"/>
      <c r="J114" s="128"/>
      <c r="K114" s="19"/>
      <c r="L114" s="171">
        <f t="shared" si="40"/>
        <v>0</v>
      </c>
      <c r="M114" s="139"/>
      <c r="N114" s="20"/>
      <c r="O114" s="171">
        <f t="shared" si="41"/>
        <v>0</v>
      </c>
      <c r="P114" s="27"/>
      <c r="Q114" s="117"/>
      <c r="R114" s="141"/>
      <c r="S114" s="1"/>
      <c r="T114" s="166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</row>
    <row r="115" spans="1:151" s="15" customFormat="1" ht="16" thickBot="1">
      <c r="A115" s="24"/>
      <c r="B115" s="492"/>
      <c r="C115" s="29">
        <v>11</v>
      </c>
      <c r="D115" s="93">
        <f t="shared" si="38"/>
        <v>7670</v>
      </c>
      <c r="E115" s="139"/>
      <c r="F115" s="19"/>
      <c r="G115" s="251">
        <f t="shared" si="39"/>
        <v>7660</v>
      </c>
      <c r="H115" s="27"/>
      <c r="I115" s="100"/>
      <c r="J115" s="130"/>
      <c r="K115" s="21"/>
      <c r="L115" s="171">
        <f t="shared" si="40"/>
        <v>0</v>
      </c>
      <c r="M115" s="139"/>
      <c r="N115" s="20"/>
      <c r="O115" s="171">
        <f t="shared" si="41"/>
        <v>0</v>
      </c>
      <c r="P115" s="27"/>
      <c r="Q115" s="117"/>
      <c r="R115" s="160"/>
      <c r="S115" s="1"/>
      <c r="T115" s="166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</row>
    <row r="116" spans="1:151" ht="16" thickBot="1">
      <c r="A116" s="24"/>
      <c r="B116" s="492"/>
      <c r="C116" s="29">
        <v>12</v>
      </c>
      <c r="D116" s="93">
        <f t="shared" si="38"/>
        <v>7659</v>
      </c>
      <c r="E116" s="139"/>
      <c r="F116" s="19"/>
      <c r="G116" s="251">
        <f t="shared" si="39"/>
        <v>7652</v>
      </c>
      <c r="H116" s="27"/>
      <c r="I116" s="100"/>
      <c r="J116" s="128"/>
      <c r="K116" s="20"/>
      <c r="L116" s="171">
        <f t="shared" si="40"/>
        <v>0</v>
      </c>
      <c r="M116" s="139"/>
      <c r="N116" s="20"/>
      <c r="O116" s="171">
        <f t="shared" si="41"/>
        <v>0</v>
      </c>
      <c r="P116" s="27"/>
      <c r="Q116" s="117"/>
      <c r="R116" s="161"/>
      <c r="S116" s="1"/>
      <c r="T116" s="166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</row>
    <row r="117" spans="1:151" s="15" customFormat="1" ht="16" thickBot="1">
      <c r="A117" s="24"/>
      <c r="B117" s="492"/>
      <c r="C117" s="29">
        <v>13</v>
      </c>
      <c r="D117" s="93">
        <f t="shared" si="38"/>
        <v>7600</v>
      </c>
      <c r="E117" s="139"/>
      <c r="F117" s="19"/>
      <c r="G117" s="251">
        <f t="shared" si="39"/>
        <v>7589</v>
      </c>
      <c r="H117" s="27"/>
      <c r="I117" s="100"/>
      <c r="J117" s="128"/>
      <c r="K117" s="20"/>
      <c r="L117" s="171">
        <f t="shared" si="40"/>
        <v>0</v>
      </c>
      <c r="M117" s="139"/>
      <c r="N117" s="20"/>
      <c r="O117" s="171">
        <f t="shared" si="41"/>
        <v>0</v>
      </c>
      <c r="P117" s="27"/>
      <c r="Q117" s="117"/>
      <c r="R117" s="161"/>
      <c r="S117" s="1"/>
      <c r="T117" s="166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</row>
    <row r="118" spans="1:151" s="13" customFormat="1" ht="16" thickBot="1">
      <c r="A118" s="24"/>
      <c r="B118" s="492"/>
      <c r="C118" s="29">
        <v>14</v>
      </c>
      <c r="D118" s="93">
        <f t="shared" si="38"/>
        <v>7599</v>
      </c>
      <c r="E118" s="139"/>
      <c r="F118" s="19"/>
      <c r="G118" s="251">
        <f t="shared" si="39"/>
        <v>7587</v>
      </c>
      <c r="H118" s="27"/>
      <c r="I118" s="100"/>
      <c r="J118" s="128"/>
      <c r="K118" s="20"/>
      <c r="L118" s="171">
        <f t="shared" si="40"/>
        <v>0</v>
      </c>
      <c r="M118" s="139"/>
      <c r="N118" s="20"/>
      <c r="O118" s="171">
        <f t="shared" si="41"/>
        <v>0</v>
      </c>
      <c r="P118" s="27"/>
      <c r="Q118" s="117"/>
      <c r="R118" s="161"/>
      <c r="S118" s="1"/>
      <c r="T118" s="166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</row>
    <row r="119" spans="1:151" ht="16" thickBot="1">
      <c r="A119" s="24"/>
      <c r="B119" s="492"/>
      <c r="C119" s="29">
        <v>15</v>
      </c>
      <c r="D119" s="250"/>
      <c r="E119" s="139"/>
      <c r="F119" s="19"/>
      <c r="G119" s="183"/>
      <c r="H119" s="27"/>
      <c r="I119" s="100"/>
      <c r="J119" s="128"/>
      <c r="K119" s="20"/>
      <c r="L119" s="190"/>
      <c r="M119" s="139"/>
      <c r="N119" s="20"/>
      <c r="O119" s="190"/>
      <c r="P119" s="27"/>
      <c r="Q119" s="117"/>
      <c r="R119" s="161"/>
      <c r="S119" s="1"/>
      <c r="T119" s="166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</row>
    <row r="120" spans="1:151">
      <c r="A120" s="24"/>
      <c r="B120" s="492"/>
      <c r="C120" s="29">
        <v>16</v>
      </c>
      <c r="D120" s="250"/>
      <c r="E120" s="139"/>
      <c r="F120" s="19"/>
      <c r="G120" s="183"/>
      <c r="H120" s="27"/>
      <c r="I120" s="100"/>
      <c r="J120" s="128"/>
      <c r="K120" s="20"/>
      <c r="L120" s="190"/>
      <c r="M120" s="139"/>
      <c r="N120" s="20"/>
      <c r="O120" s="190"/>
      <c r="P120" s="27"/>
      <c r="Q120" s="117"/>
      <c r="R120" s="161"/>
      <c r="S120" s="1"/>
      <c r="T120" s="166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</row>
    <row r="121" spans="1:151">
      <c r="A121" s="24"/>
      <c r="B121" s="492"/>
      <c r="C121" s="136"/>
      <c r="D121" s="177"/>
      <c r="E121" s="139"/>
      <c r="F121" s="19"/>
      <c r="G121" s="177"/>
      <c r="H121" s="27"/>
      <c r="I121" s="100"/>
      <c r="J121" s="128"/>
      <c r="K121" s="20"/>
      <c r="L121" s="172"/>
      <c r="M121" s="139"/>
      <c r="N121" s="20"/>
      <c r="O121" s="172"/>
      <c r="P121" s="27"/>
      <c r="Q121" s="117"/>
      <c r="R121" s="161"/>
      <c r="S121" s="1"/>
      <c r="T121" s="166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</row>
    <row r="122" spans="1:151">
      <c r="A122" s="24"/>
      <c r="B122" s="492"/>
      <c r="C122" s="136"/>
      <c r="D122" s="177"/>
      <c r="E122" s="139"/>
      <c r="F122" s="19"/>
      <c r="G122" s="177"/>
      <c r="H122" s="27"/>
      <c r="I122" s="100"/>
      <c r="J122" s="128"/>
      <c r="K122" s="20"/>
      <c r="L122" s="172"/>
      <c r="M122" s="139"/>
      <c r="N122" s="20"/>
      <c r="O122" s="172"/>
      <c r="P122" s="27"/>
      <c r="Q122" s="117"/>
      <c r="R122" s="161"/>
      <c r="S122" s="1"/>
      <c r="T122" s="166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</row>
    <row r="123" spans="1:151">
      <c r="A123" s="24"/>
      <c r="B123" s="492"/>
      <c r="C123" s="136"/>
      <c r="D123" s="177"/>
      <c r="E123" s="139"/>
      <c r="F123" s="19"/>
      <c r="G123" s="177"/>
      <c r="H123" s="27"/>
      <c r="I123" s="100"/>
      <c r="J123" s="128"/>
      <c r="K123" s="20"/>
      <c r="L123" s="172"/>
      <c r="M123" s="139"/>
      <c r="N123" s="20"/>
      <c r="O123" s="172"/>
      <c r="P123" s="27"/>
      <c r="Q123" s="117"/>
      <c r="R123" s="161"/>
      <c r="S123" s="1"/>
      <c r="T123" s="166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</row>
    <row r="124" spans="1:151" ht="16" thickBot="1">
      <c r="A124" s="24"/>
      <c r="B124" s="493"/>
      <c r="C124" s="136"/>
      <c r="D124" s="179"/>
      <c r="E124" s="140"/>
      <c r="F124" s="19"/>
      <c r="G124" s="180"/>
      <c r="H124" s="31"/>
      <c r="I124" s="101"/>
      <c r="J124" s="145"/>
      <c r="K124" s="20"/>
      <c r="L124" s="173"/>
      <c r="M124" s="140"/>
      <c r="N124" s="20"/>
      <c r="O124" s="173"/>
      <c r="P124" s="47"/>
      <c r="Q124" s="126"/>
      <c r="R124" s="161"/>
      <c r="S124" s="1"/>
      <c r="T124" s="166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</row>
    <row r="125" spans="1:151" ht="20.5" thickBot="1">
      <c r="A125" s="24"/>
      <c r="B125" s="494" t="s">
        <v>4</v>
      </c>
      <c r="C125" s="495"/>
      <c r="D125" s="496">
        <f>AVERAGE(D113:E124)</f>
        <v>7687.833333333333</v>
      </c>
      <c r="E125" s="497"/>
      <c r="F125" s="24"/>
      <c r="G125" s="498">
        <f>AVERAGE(G113:I124)</f>
        <v>7676.5</v>
      </c>
      <c r="H125" s="499"/>
      <c r="I125" s="500"/>
      <c r="J125" s="120">
        <f>D125-G125</f>
        <v>11.33333333333303</v>
      </c>
      <c r="K125" s="20"/>
      <c r="L125" s="501">
        <f>AVERAGE(L113:M124)</f>
        <v>0</v>
      </c>
      <c r="M125" s="502"/>
      <c r="N125" s="1"/>
      <c r="O125" s="489">
        <f>AVERAGE(O113:Q124)</f>
        <v>0</v>
      </c>
      <c r="P125" s="491"/>
      <c r="Q125" s="490"/>
      <c r="R125" s="66">
        <f>L125-O125</f>
        <v>0</v>
      </c>
      <c r="S125" s="1"/>
      <c r="T125" s="164">
        <f>J125-R125</f>
        <v>11.33333333333303</v>
      </c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</row>
    <row r="126" spans="1:151" ht="20.5" thickBot="1">
      <c r="A126" s="24"/>
      <c r="B126" s="483" t="s">
        <v>7</v>
      </c>
      <c r="C126" s="29">
        <v>17</v>
      </c>
      <c r="D126" s="252">
        <f>C34</f>
        <v>7431</v>
      </c>
      <c r="E126" s="137"/>
      <c r="F126" s="1"/>
      <c r="G126" s="178">
        <f>E42</f>
        <v>7450</v>
      </c>
      <c r="H126" s="124"/>
      <c r="I126" s="124"/>
      <c r="J126" s="131"/>
      <c r="K126" s="20"/>
      <c r="L126" s="185">
        <f>H34</f>
        <v>0</v>
      </c>
      <c r="M126" s="137"/>
      <c r="N126" s="1"/>
      <c r="O126" s="176">
        <f>J42</f>
        <v>0</v>
      </c>
      <c r="P126" s="68"/>
      <c r="Q126" s="121"/>
      <c r="R126" s="131"/>
      <c r="S126" s="1"/>
      <c r="T126" s="131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</row>
    <row r="127" spans="1:151" ht="20.5" thickBot="1">
      <c r="A127" s="24"/>
      <c r="B127" s="484"/>
      <c r="C127" s="29">
        <v>18</v>
      </c>
      <c r="D127" s="252">
        <f>C35</f>
        <v>7399</v>
      </c>
      <c r="E127" s="125"/>
      <c r="F127" s="20"/>
      <c r="G127" s="178">
        <f>E43</f>
        <v>7447</v>
      </c>
      <c r="H127" s="124"/>
      <c r="I127" s="124"/>
      <c r="J127" s="132"/>
      <c r="K127" s="20"/>
      <c r="L127" s="185">
        <f>H35</f>
        <v>0</v>
      </c>
      <c r="M127" s="137"/>
      <c r="N127" s="20"/>
      <c r="O127" s="176">
        <f>J43</f>
        <v>0</v>
      </c>
      <c r="P127" s="100"/>
      <c r="Q127" s="193"/>
      <c r="R127" s="131"/>
      <c r="S127" s="1"/>
      <c r="T127" s="131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</row>
    <row r="128" spans="1:151" s="1" customFormat="1" ht="20.5" thickBot="1">
      <c r="A128" s="24"/>
      <c r="B128" s="484"/>
      <c r="C128" s="29">
        <v>19</v>
      </c>
      <c r="D128" s="177"/>
      <c r="E128" s="125"/>
      <c r="F128" s="20"/>
      <c r="G128" s="177"/>
      <c r="H128" s="125"/>
      <c r="I128" s="134"/>
      <c r="J128" s="132"/>
      <c r="K128" s="20"/>
      <c r="L128" s="137"/>
      <c r="M128" s="137"/>
      <c r="N128" s="20"/>
      <c r="O128" s="172"/>
      <c r="P128" s="100"/>
      <c r="Q128" s="117"/>
      <c r="R128" s="131"/>
      <c r="T128" s="131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</row>
    <row r="129" spans="1:151" s="1" customFormat="1" ht="20.5" thickBot="1">
      <c r="A129"/>
      <c r="B129" s="485"/>
      <c r="D129" s="49"/>
      <c r="E129" s="138"/>
      <c r="F129" s="20"/>
      <c r="G129" s="49"/>
      <c r="H129" s="138"/>
      <c r="I129" s="134"/>
      <c r="J129" s="132"/>
      <c r="K129" s="20"/>
      <c r="L129" s="137"/>
      <c r="M129" s="137"/>
      <c r="N129" s="20"/>
      <c r="O129" s="173"/>
      <c r="P129" s="118"/>
      <c r="Q129" s="126"/>
      <c r="R129" s="131"/>
      <c r="T129" s="131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</row>
    <row r="130" spans="1:151" ht="20.5" thickBot="1">
      <c r="B130" s="33" t="s">
        <v>4</v>
      </c>
      <c r="C130" s="29"/>
      <c r="D130" s="486">
        <f>AVERAGE(D126:E129)</f>
        <v>7415</v>
      </c>
      <c r="E130" s="487"/>
      <c r="F130" s="1"/>
      <c r="G130" s="488">
        <f>AVERAGE(G126:I129)</f>
        <v>7448.5</v>
      </c>
      <c r="H130" s="487"/>
      <c r="I130" s="133"/>
      <c r="J130" s="32">
        <f>D130-G130</f>
        <v>-33.5</v>
      </c>
      <c r="K130" s="20"/>
      <c r="L130" s="489">
        <f>AVERAGE(L126:M129)</f>
        <v>0</v>
      </c>
      <c r="M130" s="490"/>
      <c r="N130" s="1"/>
      <c r="O130" s="489">
        <f>AVERAGE(O126:Q129)</f>
        <v>0</v>
      </c>
      <c r="P130" s="491"/>
      <c r="Q130" s="490"/>
      <c r="R130" s="66">
        <f>L130-O130</f>
        <v>0</v>
      </c>
      <c r="S130" s="1"/>
      <c r="T130" s="164">
        <f>J130-R130</f>
        <v>-33.5</v>
      </c>
    </row>
    <row r="131" spans="1:151" ht="16" thickBot="1">
      <c r="A131" s="1"/>
      <c r="B131" s="20"/>
      <c r="C131" s="21"/>
      <c r="D131" s="22"/>
      <c r="E131" s="21"/>
      <c r="F131" s="1"/>
      <c r="G131" s="1"/>
      <c r="H131" s="1"/>
      <c r="I131" s="1"/>
      <c r="J131" s="20"/>
      <c r="K131" s="20"/>
      <c r="L131" s="1"/>
      <c r="M131" s="1"/>
      <c r="N131" s="1"/>
      <c r="O131" s="1"/>
      <c r="P131" s="1"/>
      <c r="Q131" s="1"/>
      <c r="R131" s="1"/>
      <c r="S131" s="1"/>
      <c r="T131" s="1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</row>
    <row r="132" spans="1:151" ht="16" thickBot="1">
      <c r="B132" s="34"/>
      <c r="C132" s="24"/>
      <c r="D132" s="515" t="s">
        <v>43</v>
      </c>
      <c r="E132" s="516"/>
      <c r="F132" s="516"/>
      <c r="G132" s="516"/>
      <c r="H132" s="516"/>
      <c r="I132" s="516"/>
      <c r="J132" s="517"/>
      <c r="K132" s="1"/>
      <c r="L132" s="527" t="s">
        <v>14</v>
      </c>
      <c r="M132" s="528"/>
      <c r="N132" s="528"/>
      <c r="O132" s="528"/>
      <c r="P132" s="528"/>
      <c r="Q132" s="528"/>
      <c r="R132" s="529"/>
      <c r="S132" s="1"/>
      <c r="T132" s="35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</row>
    <row r="133" spans="1:151" ht="16" thickBot="1">
      <c r="B133" s="8"/>
      <c r="C133" s="9"/>
      <c r="D133" s="153" t="s">
        <v>68</v>
      </c>
      <c r="E133" s="153" t="s">
        <v>69</v>
      </c>
      <c r="F133" s="1"/>
      <c r="G133" s="153" t="s">
        <v>70</v>
      </c>
      <c r="H133" s="153" t="s">
        <v>71</v>
      </c>
      <c r="I133" s="153" t="s">
        <v>2</v>
      </c>
      <c r="J133" s="151"/>
      <c r="K133" s="103"/>
      <c r="L133" s="152" t="s">
        <v>68</v>
      </c>
      <c r="M133" s="152" t="s">
        <v>69</v>
      </c>
      <c r="N133" s="1"/>
      <c r="O133" s="152" t="s">
        <v>70</v>
      </c>
      <c r="P133" s="152" t="s">
        <v>71</v>
      </c>
      <c r="Q133" s="152" t="s">
        <v>2</v>
      </c>
      <c r="R133" s="149"/>
      <c r="S133" s="1"/>
      <c r="T133" s="162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</row>
    <row r="134" spans="1:151" ht="74.5" thickBot="1">
      <c r="B134" s="10"/>
      <c r="C134" s="11"/>
      <c r="D134" s="156" t="s">
        <v>66</v>
      </c>
      <c r="E134" s="156" t="s">
        <v>66</v>
      </c>
      <c r="F134" s="1"/>
      <c r="G134" s="156" t="s">
        <v>66</v>
      </c>
      <c r="H134" s="156" t="s">
        <v>66</v>
      </c>
      <c r="I134" s="156" t="s">
        <v>66</v>
      </c>
      <c r="J134" s="154" t="s">
        <v>13</v>
      </c>
      <c r="K134" s="12"/>
      <c r="L134" s="157" t="s">
        <v>67</v>
      </c>
      <c r="M134" s="157" t="s">
        <v>67</v>
      </c>
      <c r="N134" s="1"/>
      <c r="O134" s="157" t="s">
        <v>67</v>
      </c>
      <c r="P134" s="157" t="s">
        <v>67</v>
      </c>
      <c r="Q134" s="157" t="s">
        <v>67</v>
      </c>
      <c r="R134" s="155" t="s">
        <v>15</v>
      </c>
      <c r="S134" s="1"/>
      <c r="T134" s="163" t="s">
        <v>86</v>
      </c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</row>
    <row r="135" spans="1:151">
      <c r="A135" s="24"/>
      <c r="B135" s="530" t="s">
        <v>3</v>
      </c>
      <c r="C135" s="29">
        <v>1</v>
      </c>
      <c r="D135" s="123">
        <f>D95</f>
        <v>8410</v>
      </c>
      <c r="E135" s="123">
        <f>E95</f>
        <v>8391</v>
      </c>
      <c r="F135" s="183"/>
      <c r="G135" s="123">
        <f t="shared" ref="G135:I135" si="42">G95</f>
        <v>8412</v>
      </c>
      <c r="H135" s="183"/>
      <c r="I135" s="123">
        <f t="shared" si="42"/>
        <v>8436</v>
      </c>
      <c r="J135" s="127"/>
      <c r="K135" s="20"/>
      <c r="L135" s="168">
        <f t="shared" ref="L135:M138" si="43">M20</f>
        <v>0</v>
      </c>
      <c r="M135" s="168">
        <f t="shared" si="43"/>
        <v>0</v>
      </c>
      <c r="N135" s="19"/>
      <c r="O135" s="168">
        <f t="shared" ref="O135:O142" si="44">O20</f>
        <v>0</v>
      </c>
      <c r="P135" s="174"/>
      <c r="Q135" s="169">
        <f>Q20</f>
        <v>0</v>
      </c>
      <c r="R135" s="128"/>
      <c r="S135" s="1"/>
      <c r="T135" s="165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</row>
    <row r="136" spans="1:151">
      <c r="A136" s="24"/>
      <c r="B136" s="509"/>
      <c r="C136" s="29">
        <v>2</v>
      </c>
      <c r="D136" s="123">
        <f t="shared" ref="D136:E136" si="45">D96</f>
        <v>8278</v>
      </c>
      <c r="E136" s="123">
        <f t="shared" si="45"/>
        <v>8258</v>
      </c>
      <c r="F136" s="19"/>
      <c r="G136" s="123">
        <f t="shared" ref="G136" si="46">G96</f>
        <v>8356</v>
      </c>
      <c r="H136" s="100"/>
      <c r="I136" s="123">
        <f t="shared" ref="I136" si="47">I96</f>
        <v>8329</v>
      </c>
      <c r="J136" s="127"/>
      <c r="K136" s="20"/>
      <c r="L136" s="168">
        <f t="shared" si="43"/>
        <v>0</v>
      </c>
      <c r="M136" s="168">
        <f t="shared" si="43"/>
        <v>0</v>
      </c>
      <c r="N136" s="19"/>
      <c r="O136" s="168">
        <f t="shared" si="44"/>
        <v>0</v>
      </c>
      <c r="P136" s="175"/>
      <c r="Q136" s="169">
        <f>Q21</f>
        <v>0</v>
      </c>
      <c r="R136" s="150"/>
      <c r="S136" s="1"/>
      <c r="T136" s="166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</row>
    <row r="137" spans="1:151">
      <c r="A137" s="24"/>
      <c r="B137" s="509"/>
      <c r="C137" s="29">
        <v>3</v>
      </c>
      <c r="D137" s="123">
        <f t="shared" ref="D137:E137" si="48">D97</f>
        <v>8240</v>
      </c>
      <c r="E137" s="123">
        <f t="shared" si="48"/>
        <v>8220</v>
      </c>
      <c r="F137" s="19"/>
      <c r="G137" s="123">
        <f t="shared" ref="G137" si="49">G97</f>
        <v>8253</v>
      </c>
      <c r="H137" s="100"/>
      <c r="I137" s="123">
        <f t="shared" ref="I137" si="50">I97</f>
        <v>8293</v>
      </c>
      <c r="J137" s="127"/>
      <c r="K137" s="20"/>
      <c r="L137" s="168">
        <f t="shared" si="43"/>
        <v>0</v>
      </c>
      <c r="M137" s="168">
        <f t="shared" si="43"/>
        <v>0</v>
      </c>
      <c r="N137" s="19"/>
      <c r="O137" s="168">
        <f t="shared" si="44"/>
        <v>0</v>
      </c>
      <c r="P137" s="175"/>
      <c r="Q137" s="169">
        <f>Q22</f>
        <v>0</v>
      </c>
      <c r="R137" s="128"/>
      <c r="S137" s="1"/>
      <c r="T137" s="166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</row>
    <row r="138" spans="1:151">
      <c r="A138" s="24"/>
      <c r="B138" s="509"/>
      <c r="C138" s="29">
        <v>4</v>
      </c>
      <c r="D138" s="123">
        <f t="shared" ref="D138:E138" si="51">D98</f>
        <v>8301</v>
      </c>
      <c r="E138" s="123">
        <f t="shared" si="51"/>
        <v>8283</v>
      </c>
      <c r="F138" s="19"/>
      <c r="G138" s="123">
        <f t="shared" ref="G138" si="52">G98</f>
        <v>8247</v>
      </c>
      <c r="H138" s="100"/>
      <c r="I138" s="123">
        <f t="shared" ref="I138" si="53">I98</f>
        <v>8382</v>
      </c>
      <c r="J138" s="127"/>
      <c r="K138" s="20"/>
      <c r="L138" s="168">
        <f t="shared" si="43"/>
        <v>0</v>
      </c>
      <c r="M138" s="168">
        <f t="shared" si="43"/>
        <v>0</v>
      </c>
      <c r="N138" s="19"/>
      <c r="O138" s="168">
        <f t="shared" si="44"/>
        <v>0</v>
      </c>
      <c r="P138" s="175"/>
      <c r="Q138" s="169">
        <f>Q23</f>
        <v>0</v>
      </c>
      <c r="R138" s="128"/>
      <c r="S138" s="1"/>
      <c r="T138" s="166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</row>
    <row r="139" spans="1:151" s="15" customFormat="1">
      <c r="A139" s="24"/>
      <c r="B139" s="509"/>
      <c r="C139" s="29"/>
      <c r="D139" s="183"/>
      <c r="E139" s="183"/>
      <c r="F139" s="19"/>
      <c r="G139" s="123">
        <f t="shared" ref="G139" si="54">G99</f>
        <v>8221</v>
      </c>
      <c r="H139" s="100"/>
      <c r="I139" s="46"/>
      <c r="J139" s="127"/>
      <c r="K139" s="20"/>
      <c r="L139" s="112"/>
      <c r="M139" s="113"/>
      <c r="N139" s="19"/>
      <c r="O139" s="168">
        <f t="shared" si="44"/>
        <v>0</v>
      </c>
      <c r="P139" s="100"/>
      <c r="Q139" s="46"/>
      <c r="R139" s="128"/>
      <c r="S139" s="1"/>
      <c r="T139" s="166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</row>
    <row r="140" spans="1:151" s="13" customFormat="1" ht="16" thickBot="1">
      <c r="A140" s="24"/>
      <c r="B140" s="509"/>
      <c r="C140" s="29"/>
      <c r="D140" s="183"/>
      <c r="E140" s="183"/>
      <c r="F140" s="19"/>
      <c r="G140" s="123">
        <f t="shared" ref="G140" si="55">G100</f>
        <v>8212</v>
      </c>
      <c r="H140" s="100"/>
      <c r="I140" s="46"/>
      <c r="J140" s="127"/>
      <c r="K140" s="20"/>
      <c r="L140" s="112"/>
      <c r="M140" s="113"/>
      <c r="N140" s="19"/>
      <c r="O140" s="168">
        <f t="shared" si="44"/>
        <v>0</v>
      </c>
      <c r="P140" s="100"/>
      <c r="Q140" s="46"/>
      <c r="R140" s="128"/>
      <c r="S140" s="1"/>
      <c r="T140" s="166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</row>
    <row r="141" spans="1:151" s="16" customFormat="1" ht="16" thickBot="1">
      <c r="A141" s="24"/>
      <c r="B141" s="509"/>
      <c r="C141" s="29"/>
      <c r="D141" s="183"/>
      <c r="E141" s="183"/>
      <c r="F141" s="19"/>
      <c r="G141" s="123">
        <f t="shared" ref="G141" si="56">G101</f>
        <v>8264</v>
      </c>
      <c r="H141" s="100"/>
      <c r="I141" s="46"/>
      <c r="J141" s="127"/>
      <c r="K141" s="20"/>
      <c r="L141" s="112"/>
      <c r="M141" s="113"/>
      <c r="N141" s="19"/>
      <c r="O141" s="168">
        <f t="shared" si="44"/>
        <v>0</v>
      </c>
      <c r="P141" s="100"/>
      <c r="Q141" s="46"/>
      <c r="R141" s="128"/>
      <c r="S141" s="1"/>
      <c r="T141" s="16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</row>
    <row r="142" spans="1:151" ht="18" customHeight="1" thickBot="1">
      <c r="A142" s="24"/>
      <c r="B142" s="531"/>
      <c r="C142" s="135"/>
      <c r="D142" s="183"/>
      <c r="E142" s="183"/>
      <c r="F142" s="183"/>
      <c r="G142" s="123">
        <f t="shared" ref="G142" si="57">G102</f>
        <v>8304</v>
      </c>
      <c r="H142" s="101"/>
      <c r="I142" s="146"/>
      <c r="J142" s="127"/>
      <c r="K142" s="20"/>
      <c r="L142" s="114"/>
      <c r="M142" s="115"/>
      <c r="N142" s="19"/>
      <c r="O142" s="168">
        <f t="shared" si="44"/>
        <v>0</v>
      </c>
      <c r="P142" s="118"/>
      <c r="Q142" s="119"/>
      <c r="R142" s="128"/>
      <c r="S142" s="1"/>
      <c r="T142" s="166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</row>
    <row r="143" spans="1:151" ht="20.5" thickBot="1">
      <c r="A143" s="24"/>
      <c r="B143" s="511" t="s">
        <v>4</v>
      </c>
      <c r="C143" s="512"/>
      <c r="D143" s="498">
        <f>AVERAGE(D135:E142)</f>
        <v>8297.625</v>
      </c>
      <c r="E143" s="500"/>
      <c r="F143" s="183"/>
      <c r="G143" s="498">
        <f>AVERAGE(G135:I142)</f>
        <v>8309.0833333333339</v>
      </c>
      <c r="H143" s="499"/>
      <c r="I143" s="500"/>
      <c r="J143" s="32">
        <f>D143-G143</f>
        <v>-11.45833333333394</v>
      </c>
      <c r="K143" s="20"/>
      <c r="L143" s="503">
        <f>AVERAGE(L135:M142)</f>
        <v>0</v>
      </c>
      <c r="M143" s="504"/>
      <c r="N143" s="24"/>
      <c r="O143" s="489">
        <f>AVERAGE(O135:Q142)</f>
        <v>0</v>
      </c>
      <c r="P143" s="491"/>
      <c r="Q143" s="490"/>
      <c r="R143" s="66">
        <f>L143-O143</f>
        <v>0</v>
      </c>
      <c r="S143" s="1"/>
      <c r="T143" s="164">
        <f>J143-R143</f>
        <v>-11.45833333333394</v>
      </c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</row>
    <row r="144" spans="1:151">
      <c r="A144" s="24"/>
      <c r="B144" s="508" t="s">
        <v>5</v>
      </c>
      <c r="C144" s="136">
        <v>5</v>
      </c>
      <c r="D144" s="123">
        <f t="shared" ref="D144" si="58">D104</f>
        <v>8201</v>
      </c>
      <c r="E144" s="123">
        <f t="shared" ref="E144:I144" si="59">E104</f>
        <v>8184</v>
      </c>
      <c r="F144" s="183"/>
      <c r="G144" s="123">
        <f t="shared" si="59"/>
        <v>8205</v>
      </c>
      <c r="H144" s="183"/>
      <c r="I144" s="123">
        <f t="shared" si="59"/>
        <v>8214</v>
      </c>
      <c r="J144" s="128"/>
      <c r="K144" s="20"/>
      <c r="L144" s="168">
        <f t="shared" ref="L144:M147" si="60">M24</f>
        <v>0</v>
      </c>
      <c r="M144" s="168">
        <f t="shared" si="60"/>
        <v>0</v>
      </c>
      <c r="N144" s="19"/>
      <c r="O144" s="168">
        <f t="shared" ref="O144:O151" si="61">O28</f>
        <v>0</v>
      </c>
      <c r="P144" s="174"/>
      <c r="Q144" s="170">
        <f>Q24</f>
        <v>0</v>
      </c>
      <c r="R144" s="128"/>
      <c r="S144" s="1"/>
      <c r="T144" s="166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</row>
    <row r="145" spans="1:151">
      <c r="A145" s="24"/>
      <c r="B145" s="509"/>
      <c r="C145" s="29">
        <v>6</v>
      </c>
      <c r="D145" s="123">
        <f t="shared" ref="D145:E145" si="62">D105</f>
        <v>8064</v>
      </c>
      <c r="E145" s="123">
        <f t="shared" si="62"/>
        <v>8047</v>
      </c>
      <c r="F145" s="19"/>
      <c r="G145" s="123">
        <f t="shared" ref="G145" si="63">G105</f>
        <v>8149</v>
      </c>
      <c r="H145" s="184"/>
      <c r="I145" s="123">
        <f t="shared" ref="I145" si="64">I105</f>
        <v>8108</v>
      </c>
      <c r="J145" s="128"/>
      <c r="K145" s="20"/>
      <c r="L145" s="168">
        <f t="shared" si="60"/>
        <v>0</v>
      </c>
      <c r="M145" s="168">
        <f t="shared" si="60"/>
        <v>0</v>
      </c>
      <c r="N145" s="19"/>
      <c r="O145" s="168">
        <f t="shared" si="61"/>
        <v>0</v>
      </c>
      <c r="P145" s="175"/>
      <c r="Q145" s="170">
        <f>Q25</f>
        <v>0</v>
      </c>
      <c r="R145" s="150"/>
      <c r="S145" s="1"/>
      <c r="T145" s="166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</row>
    <row r="146" spans="1:151">
      <c r="A146" s="24"/>
      <c r="B146" s="509"/>
      <c r="C146" s="29">
        <v>7</v>
      </c>
      <c r="D146" s="123">
        <f t="shared" ref="D146:E146" si="65">D106</f>
        <v>8003</v>
      </c>
      <c r="E146" s="123">
        <f t="shared" si="65"/>
        <v>7988</v>
      </c>
      <c r="F146" s="19"/>
      <c r="G146" s="123">
        <f t="shared" ref="G146" si="66">G106</f>
        <v>8047</v>
      </c>
      <c r="H146" s="184"/>
      <c r="I146" s="123">
        <f t="shared" ref="I146" si="67">I106</f>
        <v>8046</v>
      </c>
      <c r="J146" s="128"/>
      <c r="K146" s="17"/>
      <c r="L146" s="168">
        <f t="shared" si="60"/>
        <v>0</v>
      </c>
      <c r="M146" s="168">
        <f t="shared" si="60"/>
        <v>0</v>
      </c>
      <c r="N146" s="19"/>
      <c r="O146" s="168">
        <f t="shared" si="61"/>
        <v>0</v>
      </c>
      <c r="P146" s="175"/>
      <c r="Q146" s="170">
        <f>Q26</f>
        <v>0</v>
      </c>
      <c r="R146" s="128"/>
      <c r="S146" s="1"/>
      <c r="T146" s="166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</row>
    <row r="147" spans="1:151">
      <c r="A147" s="24"/>
      <c r="B147" s="509"/>
      <c r="C147" s="29">
        <v>8</v>
      </c>
      <c r="D147" s="123">
        <f t="shared" ref="D147:E147" si="68">D107</f>
        <v>8025</v>
      </c>
      <c r="E147" s="123">
        <f t="shared" si="68"/>
        <v>8016</v>
      </c>
      <c r="F147" s="19"/>
      <c r="G147" s="123">
        <f t="shared" ref="G147" si="69">G107</f>
        <v>8043</v>
      </c>
      <c r="H147" s="184"/>
      <c r="I147" s="123">
        <f t="shared" ref="I147" si="70">I107</f>
        <v>8091</v>
      </c>
      <c r="J147" s="129"/>
      <c r="K147" s="18"/>
      <c r="L147" s="168">
        <f t="shared" si="60"/>
        <v>0</v>
      </c>
      <c r="M147" s="168">
        <f t="shared" si="60"/>
        <v>0</v>
      </c>
      <c r="N147" s="19"/>
      <c r="O147" s="168">
        <f t="shared" si="61"/>
        <v>0</v>
      </c>
      <c r="P147" s="175"/>
      <c r="Q147" s="170">
        <f>Q27</f>
        <v>0</v>
      </c>
      <c r="R147" s="128"/>
      <c r="S147" s="1"/>
      <c r="T147" s="166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</row>
    <row r="148" spans="1:151" s="15" customFormat="1">
      <c r="A148" s="24"/>
      <c r="B148" s="509"/>
      <c r="C148" s="29"/>
      <c r="D148" s="112"/>
      <c r="E148" s="113"/>
      <c r="F148" s="19"/>
      <c r="G148" s="123">
        <f t="shared" ref="G148" si="71">G108</f>
        <v>7998</v>
      </c>
      <c r="H148" s="100"/>
      <c r="I148" s="183"/>
      <c r="J148" s="129"/>
      <c r="K148" s="18"/>
      <c r="L148" s="112"/>
      <c r="M148" s="113"/>
      <c r="N148" s="19"/>
      <c r="O148" s="168">
        <f t="shared" si="61"/>
        <v>0</v>
      </c>
      <c r="P148" s="100"/>
      <c r="Q148" s="148"/>
      <c r="R148" s="128"/>
      <c r="S148" s="1"/>
      <c r="T148" s="166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</row>
    <row r="149" spans="1:151" s="13" customFormat="1" ht="16" thickBot="1">
      <c r="A149" s="24"/>
      <c r="B149" s="509"/>
      <c r="C149" s="29"/>
      <c r="D149" s="112"/>
      <c r="E149" s="113"/>
      <c r="F149" s="19"/>
      <c r="G149" s="123">
        <f t="shared" ref="G149" si="72">G109</f>
        <v>7983</v>
      </c>
      <c r="H149" s="100"/>
      <c r="I149" s="183"/>
      <c r="J149" s="129"/>
      <c r="K149" s="18"/>
      <c r="L149" s="112"/>
      <c r="M149" s="113"/>
      <c r="N149" s="19"/>
      <c r="O149" s="168">
        <f t="shared" si="61"/>
        <v>0</v>
      </c>
      <c r="P149" s="100"/>
      <c r="Q149" s="148"/>
      <c r="R149" s="128"/>
      <c r="S149" s="1"/>
      <c r="T149" s="166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</row>
    <row r="150" spans="1:151" s="16" customFormat="1" ht="16" thickBot="1">
      <c r="A150" s="24"/>
      <c r="B150" s="509"/>
      <c r="C150" s="29"/>
      <c r="D150" s="112"/>
      <c r="E150" s="113"/>
      <c r="F150" s="19"/>
      <c r="G150" s="123">
        <f t="shared" ref="G150" si="73">G110</f>
        <v>8007</v>
      </c>
      <c r="H150" s="100"/>
      <c r="I150" s="183"/>
      <c r="J150" s="129"/>
      <c r="K150" s="18"/>
      <c r="L150" s="112"/>
      <c r="M150" s="113"/>
      <c r="N150" s="19"/>
      <c r="O150" s="168">
        <f t="shared" si="61"/>
        <v>0</v>
      </c>
      <c r="P150" s="100"/>
      <c r="Q150" s="148"/>
      <c r="R150" s="128"/>
      <c r="S150" s="1"/>
      <c r="T150" s="166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</row>
    <row r="151" spans="1:151" ht="18" customHeight="1" thickBot="1">
      <c r="A151" s="24"/>
      <c r="B151" s="510"/>
      <c r="C151" s="135"/>
      <c r="D151" s="114"/>
      <c r="E151" s="115"/>
      <c r="F151" s="183"/>
      <c r="G151" s="123">
        <f t="shared" ref="G151" si="74">G111</f>
        <v>8036</v>
      </c>
      <c r="H151" s="101"/>
      <c r="I151" s="183"/>
      <c r="J151" s="129"/>
      <c r="K151" s="18"/>
      <c r="L151" s="122"/>
      <c r="M151" s="147"/>
      <c r="N151" s="19"/>
      <c r="O151" s="168">
        <f t="shared" si="61"/>
        <v>0</v>
      </c>
      <c r="P151" s="101"/>
      <c r="Q151" s="158"/>
      <c r="R151" s="128"/>
      <c r="S151" s="1"/>
      <c r="T151" s="166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</row>
    <row r="152" spans="1:151" ht="20.5" thickBot="1">
      <c r="A152" s="24"/>
      <c r="B152" s="511" t="s">
        <v>4</v>
      </c>
      <c r="C152" s="512"/>
      <c r="D152" s="513">
        <f>AVERAGE(D144:E151)</f>
        <v>8066</v>
      </c>
      <c r="E152" s="514"/>
      <c r="F152" s="183"/>
      <c r="G152" s="498">
        <f>AVERAGE(G144:I151)</f>
        <v>8077.25</v>
      </c>
      <c r="H152" s="499"/>
      <c r="I152" s="500"/>
      <c r="J152" s="143">
        <f>D152-G152</f>
        <v>-11.25</v>
      </c>
      <c r="K152" s="20"/>
      <c r="L152" s="505">
        <f>AVERAGE(L144:M151)</f>
        <v>0</v>
      </c>
      <c r="M152" s="507"/>
      <c r="N152" s="24"/>
      <c r="O152" s="505">
        <f>AVERAGE(O144:Q151)</f>
        <v>0</v>
      </c>
      <c r="P152" s="506"/>
      <c r="Q152" s="507"/>
      <c r="R152" s="66">
        <f>L152-O152</f>
        <v>0</v>
      </c>
      <c r="S152" s="1"/>
      <c r="T152" s="164">
        <f>J152-R152</f>
        <v>-11.25</v>
      </c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</row>
    <row r="153" spans="1:151" ht="15.5" customHeight="1" thickBot="1">
      <c r="A153" s="24"/>
      <c r="B153" s="492" t="s">
        <v>6</v>
      </c>
      <c r="C153" s="136">
        <v>9</v>
      </c>
      <c r="D153" s="123">
        <f t="shared" ref="D153:G153" si="75">D113</f>
        <v>7825</v>
      </c>
      <c r="E153" s="183"/>
      <c r="F153" s="183"/>
      <c r="G153" s="123">
        <f t="shared" si="75"/>
        <v>7811</v>
      </c>
      <c r="H153" s="183"/>
      <c r="I153" s="183"/>
      <c r="J153" s="144"/>
      <c r="K153" s="17"/>
      <c r="L153" s="171">
        <f t="shared" ref="L153:L158" si="76">M28</f>
        <v>0</v>
      </c>
      <c r="M153" s="137"/>
      <c r="N153" s="20"/>
      <c r="O153" s="171">
        <f t="shared" ref="O153:O158" si="77">O36</f>
        <v>0</v>
      </c>
      <c r="P153" s="142"/>
      <c r="Q153" s="121"/>
      <c r="R153" s="159"/>
      <c r="S153" s="1"/>
      <c r="T153" s="166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</row>
    <row r="154" spans="1:151" ht="16" thickBot="1">
      <c r="A154" s="24"/>
      <c r="B154" s="492"/>
      <c r="C154" s="29">
        <v>10</v>
      </c>
      <c r="D154" s="123">
        <f t="shared" ref="D154" si="78">D114</f>
        <v>7774</v>
      </c>
      <c r="E154" s="183"/>
      <c r="F154" s="19"/>
      <c r="G154" s="123">
        <f t="shared" ref="G154" si="79">G114</f>
        <v>7760</v>
      </c>
      <c r="H154" s="183"/>
      <c r="I154" s="183"/>
      <c r="J154" s="128"/>
      <c r="K154" s="19"/>
      <c r="L154" s="171">
        <f t="shared" si="76"/>
        <v>0</v>
      </c>
      <c r="M154" s="139"/>
      <c r="N154" s="20"/>
      <c r="O154" s="171">
        <f t="shared" si="77"/>
        <v>0</v>
      </c>
      <c r="P154" s="27"/>
      <c r="Q154" s="117"/>
      <c r="R154" s="141"/>
      <c r="S154" s="1"/>
      <c r="T154" s="166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</row>
    <row r="155" spans="1:151" s="15" customFormat="1" ht="16" thickBot="1">
      <c r="A155" s="24"/>
      <c r="B155" s="492"/>
      <c r="C155" s="29">
        <v>11</v>
      </c>
      <c r="D155" s="123">
        <f t="shared" ref="D155" si="80">D115</f>
        <v>7670</v>
      </c>
      <c r="E155" s="183"/>
      <c r="F155" s="19"/>
      <c r="G155" s="123">
        <f t="shared" ref="G155" si="81">G115</f>
        <v>7660</v>
      </c>
      <c r="H155" s="183"/>
      <c r="I155" s="183"/>
      <c r="J155" s="130"/>
      <c r="K155" s="21"/>
      <c r="L155" s="171">
        <f t="shared" si="76"/>
        <v>0</v>
      </c>
      <c r="M155" s="139"/>
      <c r="N155" s="20"/>
      <c r="O155" s="171">
        <f t="shared" si="77"/>
        <v>0</v>
      </c>
      <c r="P155" s="27"/>
      <c r="Q155" s="117"/>
      <c r="R155" s="160"/>
      <c r="S155" s="1"/>
      <c r="T155" s="166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</row>
    <row r="156" spans="1:151" ht="16" thickBot="1">
      <c r="A156" s="24"/>
      <c r="B156" s="492"/>
      <c r="C156" s="29">
        <v>12</v>
      </c>
      <c r="D156" s="123">
        <f t="shared" ref="D156:D158" si="82">D116</f>
        <v>7659</v>
      </c>
      <c r="E156" s="183"/>
      <c r="F156" s="19"/>
      <c r="G156" s="123">
        <f t="shared" ref="G156:G158" si="83">G116</f>
        <v>7652</v>
      </c>
      <c r="H156" s="183"/>
      <c r="I156" s="183"/>
      <c r="J156" s="128"/>
      <c r="K156" s="20"/>
      <c r="L156" s="171">
        <f t="shared" si="76"/>
        <v>0</v>
      </c>
      <c r="M156" s="139"/>
      <c r="N156" s="20"/>
      <c r="O156" s="171">
        <f t="shared" si="77"/>
        <v>0</v>
      </c>
      <c r="P156" s="27"/>
      <c r="Q156" s="117"/>
      <c r="R156" s="161"/>
      <c r="S156" s="1"/>
      <c r="T156" s="166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</row>
    <row r="157" spans="1:151" s="15" customFormat="1" ht="16" thickBot="1">
      <c r="A157" s="24"/>
      <c r="B157" s="492"/>
      <c r="C157" s="29">
        <v>13</v>
      </c>
      <c r="D157" s="123">
        <f t="shared" si="82"/>
        <v>7600</v>
      </c>
      <c r="E157" s="183"/>
      <c r="F157" s="19"/>
      <c r="G157" s="123">
        <f t="shared" si="83"/>
        <v>7589</v>
      </c>
      <c r="H157" s="183"/>
      <c r="I157" s="183"/>
      <c r="J157" s="128"/>
      <c r="K157" s="20"/>
      <c r="L157" s="171">
        <f t="shared" si="76"/>
        <v>0</v>
      </c>
      <c r="M157" s="139"/>
      <c r="N157" s="20"/>
      <c r="O157" s="171">
        <f t="shared" si="77"/>
        <v>0</v>
      </c>
      <c r="P157" s="27"/>
      <c r="Q157" s="117"/>
      <c r="R157" s="161"/>
      <c r="S157" s="1"/>
      <c r="T157" s="166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</row>
    <row r="158" spans="1:151" s="13" customFormat="1" ht="16" thickBot="1">
      <c r="A158" s="24"/>
      <c r="B158" s="492"/>
      <c r="C158" s="29">
        <v>14</v>
      </c>
      <c r="D158" s="123">
        <f t="shared" si="82"/>
        <v>7599</v>
      </c>
      <c r="E158" s="183"/>
      <c r="F158" s="19"/>
      <c r="G158" s="123">
        <f t="shared" si="83"/>
        <v>7587</v>
      </c>
      <c r="H158" s="183"/>
      <c r="I158" s="183"/>
      <c r="J158" s="128"/>
      <c r="K158" s="20"/>
      <c r="L158" s="171">
        <f t="shared" si="76"/>
        <v>0</v>
      </c>
      <c r="M158" s="139"/>
      <c r="N158" s="20"/>
      <c r="O158" s="171">
        <f t="shared" si="77"/>
        <v>0</v>
      </c>
      <c r="P158" s="27"/>
      <c r="Q158" s="117"/>
      <c r="R158" s="161"/>
      <c r="S158" s="1"/>
      <c r="T158" s="166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</row>
    <row r="159" spans="1:151" ht="16" thickBot="1">
      <c r="A159" s="24"/>
      <c r="B159" s="492"/>
      <c r="C159" s="29">
        <v>15</v>
      </c>
      <c r="D159" s="183"/>
      <c r="E159" s="183"/>
      <c r="F159" s="19"/>
      <c r="G159" s="183"/>
      <c r="H159" s="183"/>
      <c r="I159" s="183"/>
      <c r="J159" s="128"/>
      <c r="K159" s="20"/>
      <c r="L159" s="190"/>
      <c r="M159" s="139"/>
      <c r="N159" s="20"/>
      <c r="O159" s="190"/>
      <c r="P159" s="27"/>
      <c r="Q159" s="117"/>
      <c r="R159" s="161"/>
      <c r="S159" s="1"/>
      <c r="T159" s="166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</row>
    <row r="160" spans="1:151" ht="16" thickBot="1">
      <c r="A160" s="24"/>
      <c r="B160" s="492"/>
      <c r="C160" s="29">
        <v>16</v>
      </c>
      <c r="D160" s="183"/>
      <c r="E160" s="183"/>
      <c r="F160" s="19"/>
      <c r="G160" s="183"/>
      <c r="H160" s="183"/>
      <c r="I160" s="183"/>
      <c r="J160" s="128"/>
      <c r="K160" s="20"/>
      <c r="L160" s="190"/>
      <c r="M160" s="139"/>
      <c r="N160" s="20"/>
      <c r="O160" s="190"/>
      <c r="P160" s="27"/>
      <c r="Q160" s="117"/>
      <c r="R160" s="161"/>
      <c r="S160" s="1"/>
      <c r="T160" s="166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</row>
    <row r="161" spans="1:151" ht="16" thickBot="1">
      <c r="A161" s="24"/>
      <c r="B161" s="492"/>
      <c r="C161" s="136"/>
      <c r="D161" s="183"/>
      <c r="E161" s="183"/>
      <c r="F161" s="19"/>
      <c r="G161" s="183"/>
      <c r="H161" s="183"/>
      <c r="I161" s="183"/>
      <c r="J161" s="128"/>
      <c r="K161" s="20"/>
      <c r="L161" s="190"/>
      <c r="M161" s="139"/>
      <c r="N161" s="20"/>
      <c r="O161" s="172"/>
      <c r="P161" s="27"/>
      <c r="Q161" s="117"/>
      <c r="R161" s="161"/>
      <c r="S161" s="1"/>
      <c r="T161" s="166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</row>
    <row r="162" spans="1:151" ht="16" thickBot="1">
      <c r="A162" s="24"/>
      <c r="B162" s="492"/>
      <c r="C162" s="136"/>
      <c r="D162" s="183"/>
      <c r="E162" s="183"/>
      <c r="F162" s="19"/>
      <c r="G162" s="183"/>
      <c r="H162" s="183"/>
      <c r="I162" s="183"/>
      <c r="J162" s="128"/>
      <c r="K162" s="20"/>
      <c r="L162" s="190"/>
      <c r="M162" s="139"/>
      <c r="N162" s="20"/>
      <c r="O162" s="172"/>
      <c r="P162" s="27"/>
      <c r="Q162" s="117"/>
      <c r="R162" s="161"/>
      <c r="S162" s="1"/>
      <c r="T162" s="166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</row>
    <row r="163" spans="1:151" ht="16" thickBot="1">
      <c r="A163" s="24"/>
      <c r="B163" s="492"/>
      <c r="C163" s="136"/>
      <c r="D163" s="183"/>
      <c r="E163" s="183"/>
      <c r="F163" s="19"/>
      <c r="G163" s="183"/>
      <c r="H163" s="183"/>
      <c r="I163" s="183"/>
      <c r="J163" s="128"/>
      <c r="K163" s="20"/>
      <c r="L163" s="190"/>
      <c r="M163" s="139"/>
      <c r="N163" s="20"/>
      <c r="O163" s="172"/>
      <c r="P163" s="27"/>
      <c r="Q163" s="117"/>
      <c r="R163" s="161"/>
      <c r="S163" s="1"/>
      <c r="T163" s="166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</row>
    <row r="164" spans="1:151" ht="16" thickBot="1">
      <c r="A164" s="24"/>
      <c r="B164" s="493"/>
      <c r="C164" s="136"/>
      <c r="D164" s="183"/>
      <c r="E164" s="183"/>
      <c r="F164" s="19"/>
      <c r="G164" s="183"/>
      <c r="H164" s="183"/>
      <c r="I164" s="183"/>
      <c r="J164" s="145"/>
      <c r="K164" s="20"/>
      <c r="L164" s="190"/>
      <c r="M164" s="140"/>
      <c r="N164" s="20"/>
      <c r="O164" s="173"/>
      <c r="P164" s="47"/>
      <c r="Q164" s="126"/>
      <c r="R164" s="161"/>
      <c r="S164" s="1"/>
      <c r="T164" s="166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</row>
    <row r="165" spans="1:151" ht="20.5" thickBot="1">
      <c r="A165" s="24"/>
      <c r="B165" s="494" t="s">
        <v>4</v>
      </c>
      <c r="C165" s="495"/>
      <c r="D165" s="496">
        <f>AVERAGE(D153:E164)</f>
        <v>7687.833333333333</v>
      </c>
      <c r="E165" s="497"/>
      <c r="F165" s="24"/>
      <c r="G165" s="498">
        <f>AVERAGE(G153:I164)</f>
        <v>7676.5</v>
      </c>
      <c r="H165" s="499"/>
      <c r="I165" s="500"/>
      <c r="J165" s="120">
        <f>D165-G165</f>
        <v>11.33333333333303</v>
      </c>
      <c r="K165" s="20"/>
      <c r="L165" s="501">
        <f>AVERAGE(L153:M164)</f>
        <v>0</v>
      </c>
      <c r="M165" s="502"/>
      <c r="N165" s="1"/>
      <c r="O165" s="489">
        <f>AVERAGE(O153:Q164)</f>
        <v>0</v>
      </c>
      <c r="P165" s="491"/>
      <c r="Q165" s="490"/>
      <c r="R165" s="66">
        <f>L165-O165</f>
        <v>0</v>
      </c>
      <c r="S165" s="1"/>
      <c r="T165" s="164">
        <f>J165-R165</f>
        <v>11.33333333333303</v>
      </c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</row>
    <row r="166" spans="1:151" ht="20.5" thickBot="1">
      <c r="A166" s="24"/>
      <c r="B166" s="483" t="s">
        <v>7</v>
      </c>
      <c r="C166" s="29">
        <v>17</v>
      </c>
      <c r="D166" s="252">
        <f>D126</f>
        <v>7431</v>
      </c>
      <c r="E166" s="253"/>
      <c r="F166" s="253"/>
      <c r="G166" s="252">
        <f t="shared" ref="G166:G167" si="84">G126</f>
        <v>7450</v>
      </c>
      <c r="H166" s="253"/>
      <c r="I166" s="253"/>
      <c r="J166" s="131"/>
      <c r="K166" s="20"/>
      <c r="L166" s="185">
        <f>M34</f>
        <v>0</v>
      </c>
      <c r="M166" s="137"/>
      <c r="N166" s="1"/>
      <c r="O166" s="176">
        <f>O42</f>
        <v>0</v>
      </c>
      <c r="P166" s="68"/>
      <c r="Q166" s="121"/>
      <c r="R166" s="131"/>
      <c r="S166" s="1"/>
      <c r="T166" s="131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</row>
    <row r="167" spans="1:151" ht="20">
      <c r="A167" s="24"/>
      <c r="B167" s="484"/>
      <c r="C167" s="29">
        <v>18</v>
      </c>
      <c r="D167" s="252">
        <f>D127</f>
        <v>7399</v>
      </c>
      <c r="E167" s="253"/>
      <c r="F167" s="253"/>
      <c r="G167" s="252">
        <f t="shared" si="84"/>
        <v>7447</v>
      </c>
      <c r="H167" s="253"/>
      <c r="I167" s="253"/>
      <c r="J167" s="132"/>
      <c r="K167" s="20"/>
      <c r="L167" s="185">
        <f>M35</f>
        <v>0</v>
      </c>
      <c r="M167" s="186"/>
      <c r="N167" s="20"/>
      <c r="O167" s="176">
        <f>O43</f>
        <v>0</v>
      </c>
      <c r="P167" s="100"/>
      <c r="Q167" s="193"/>
      <c r="R167" s="131"/>
      <c r="S167" s="1"/>
      <c r="T167" s="131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</row>
    <row r="168" spans="1:151" s="1" customFormat="1" ht="20">
      <c r="A168" s="24"/>
      <c r="B168" s="484"/>
      <c r="C168" s="29">
        <v>19</v>
      </c>
      <c r="D168" s="177"/>
      <c r="E168" s="125"/>
      <c r="F168" s="20"/>
      <c r="G168" s="177"/>
      <c r="H168" s="125"/>
      <c r="I168" s="134"/>
      <c r="J168" s="132"/>
      <c r="K168" s="20"/>
      <c r="L168" s="187"/>
      <c r="M168" s="186"/>
      <c r="N168" s="20"/>
      <c r="O168" s="172"/>
      <c r="P168" s="100"/>
      <c r="Q168" s="117"/>
      <c r="R168" s="131"/>
      <c r="T168" s="131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</row>
    <row r="169" spans="1:151" s="1" customFormat="1" ht="20.5" thickBot="1">
      <c r="A169"/>
      <c r="B169" s="485"/>
      <c r="D169" s="49"/>
      <c r="E169" s="138"/>
      <c r="F169" s="20"/>
      <c r="G169" s="49"/>
      <c r="H169" s="138"/>
      <c r="I169" s="134"/>
      <c r="J169" s="132"/>
      <c r="K169" s="20"/>
      <c r="L169" s="188"/>
      <c r="M169" s="189"/>
      <c r="N169" s="20"/>
      <c r="O169" s="173"/>
      <c r="P169" s="118"/>
      <c r="Q169" s="126"/>
      <c r="R169" s="131"/>
      <c r="T169" s="131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</row>
    <row r="170" spans="1:151" ht="20.5" thickBot="1">
      <c r="B170" s="33" t="s">
        <v>4</v>
      </c>
      <c r="C170" s="29"/>
      <c r="D170" s="486">
        <f>AVERAGE(D166:E169)</f>
        <v>7415</v>
      </c>
      <c r="E170" s="487"/>
      <c r="F170" s="1"/>
      <c r="G170" s="488">
        <f>AVERAGE(G166:I169)</f>
        <v>7448.5</v>
      </c>
      <c r="H170" s="487"/>
      <c r="I170" s="133"/>
      <c r="J170" s="32">
        <f>D170-G170</f>
        <v>-33.5</v>
      </c>
      <c r="K170" s="20"/>
      <c r="L170" s="489">
        <f>AVERAGE(L166:M169)</f>
        <v>0</v>
      </c>
      <c r="M170" s="490"/>
      <c r="N170" s="1"/>
      <c r="O170" s="489">
        <f>AVERAGE(O166:Q169)</f>
        <v>0</v>
      </c>
      <c r="P170" s="491"/>
      <c r="Q170" s="490"/>
      <c r="R170" s="66">
        <f>L170-O170</f>
        <v>0</v>
      </c>
      <c r="S170" s="1"/>
      <c r="T170" s="164">
        <f>J170-R170</f>
        <v>-33.5</v>
      </c>
    </row>
    <row r="171" spans="1:151" s="24" customFormat="1" ht="20">
      <c r="B171" s="111"/>
      <c r="C171" s="17"/>
      <c r="D171" s="19"/>
      <c r="E171" s="19"/>
      <c r="F171" s="19"/>
      <c r="G171" s="19"/>
      <c r="H171" s="19"/>
      <c r="I171" s="19"/>
      <c r="J171" s="88"/>
      <c r="K171" s="19"/>
      <c r="L171" s="108"/>
      <c r="M171" s="104"/>
      <c r="N171" s="19"/>
      <c r="O171" s="106"/>
      <c r="P171" s="19"/>
      <c r="R171" s="105"/>
      <c r="T171" s="105"/>
    </row>
    <row r="172" spans="1:151" s="24" customFormat="1" ht="20">
      <c r="B172" s="107"/>
      <c r="C172" s="17"/>
      <c r="D172" s="525"/>
      <c r="E172" s="525"/>
      <c r="G172" s="525"/>
      <c r="H172" s="525"/>
      <c r="J172" s="105"/>
      <c r="K172" s="19"/>
      <c r="L172" s="109"/>
      <c r="O172" s="109"/>
      <c r="R172" s="105"/>
      <c r="T172" s="105"/>
    </row>
    <row r="173" spans="1:151" s="24" customFormat="1" ht="15.5" customHeight="1">
      <c r="B173" s="19"/>
      <c r="C173" s="17"/>
      <c r="D173" s="110"/>
      <c r="E173" s="17"/>
      <c r="J173" s="19"/>
      <c r="K173" s="19"/>
    </row>
    <row r="174" spans="1:151" s="24" customFormat="1"/>
    <row r="175" spans="1:151" s="24" customFormat="1" ht="82.5" customHeight="1">
      <c r="U175" s="19"/>
      <c r="V175" s="38"/>
      <c r="W175" s="38"/>
      <c r="X175" s="38"/>
      <c r="Y175" s="19"/>
    </row>
    <row r="176" spans="1:151" s="24" customFormat="1">
      <c r="B176" s="38"/>
      <c r="C176" s="38"/>
      <c r="D176" s="19"/>
      <c r="E176" s="38"/>
      <c r="F176" s="38"/>
      <c r="G176" s="38"/>
      <c r="H176" s="19"/>
      <c r="W176" s="19"/>
      <c r="X176" s="19"/>
    </row>
    <row r="177" spans="2:24" s="24" customFormat="1">
      <c r="X177" s="39"/>
    </row>
    <row r="178" spans="2:24" s="24" customFormat="1">
      <c r="B178" s="19"/>
      <c r="C178" s="82"/>
      <c r="D178" s="82"/>
      <c r="E178" s="83"/>
      <c r="G178" s="82"/>
      <c r="H178" s="83"/>
      <c r="J178" s="84"/>
      <c r="L178" s="82"/>
      <c r="M178" s="82"/>
      <c r="O178" s="83"/>
      <c r="P178" s="82"/>
      <c r="R178" s="83"/>
      <c r="S178" s="38"/>
      <c r="T178" s="84"/>
      <c r="X178" s="39"/>
    </row>
    <row r="179" spans="2:24" s="24" customFormat="1">
      <c r="B179" s="81"/>
      <c r="J179" s="19"/>
      <c r="S179" s="19"/>
      <c r="T179" s="19"/>
      <c r="X179" s="39"/>
    </row>
    <row r="180" spans="2:24" s="24" customFormat="1">
      <c r="B180" s="81"/>
      <c r="J180" s="19"/>
      <c r="T180" s="19"/>
      <c r="W180" s="28"/>
      <c r="X180" s="39"/>
    </row>
    <row r="181" spans="2:24" s="24" customFormat="1">
      <c r="B181" s="81"/>
      <c r="J181" s="19"/>
      <c r="T181" s="19"/>
      <c r="W181" s="28"/>
      <c r="X181" s="39"/>
    </row>
    <row r="182" spans="2:24" s="24" customFormat="1">
      <c r="B182" s="81"/>
      <c r="J182" s="19"/>
      <c r="T182" s="19"/>
      <c r="W182" s="28"/>
      <c r="X182" s="39"/>
    </row>
    <row r="183" spans="2:24" s="24" customFormat="1">
      <c r="B183" s="81"/>
      <c r="J183" s="19"/>
      <c r="S183" s="28"/>
      <c r="T183" s="19"/>
      <c r="W183" s="19"/>
      <c r="X183" s="39"/>
    </row>
    <row r="184" spans="2:24" s="24" customFormat="1">
      <c r="B184" s="81"/>
      <c r="J184" s="19"/>
      <c r="S184" s="28"/>
      <c r="T184" s="19"/>
      <c r="W184" s="19"/>
      <c r="X184" s="39"/>
    </row>
    <row r="185" spans="2:24" s="24" customFormat="1">
      <c r="B185" s="81"/>
      <c r="J185" s="19"/>
      <c r="S185" s="28"/>
      <c r="T185" s="19"/>
      <c r="W185" s="19"/>
      <c r="X185" s="39"/>
    </row>
    <row r="186" spans="2:24" s="24" customFormat="1">
      <c r="B186" s="81"/>
      <c r="J186" s="19"/>
      <c r="S186" s="19"/>
      <c r="T186" s="19"/>
      <c r="W186" s="19"/>
      <c r="X186" s="39"/>
    </row>
    <row r="187" spans="2:24" s="24" customFormat="1">
      <c r="B187" s="81"/>
      <c r="J187" s="19"/>
      <c r="S187" s="19"/>
      <c r="T187" s="19"/>
      <c r="W187" s="19"/>
      <c r="X187" s="39"/>
    </row>
    <row r="188" spans="2:24" s="24" customFormat="1">
      <c r="B188" s="81"/>
      <c r="J188" s="19"/>
      <c r="S188" s="19"/>
      <c r="T188" s="19"/>
      <c r="W188" s="19"/>
      <c r="X188" s="39"/>
    </row>
    <row r="189" spans="2:24" s="24" customFormat="1">
      <c r="B189" s="81"/>
      <c r="J189" s="19"/>
      <c r="S189" s="19"/>
      <c r="T189" s="19"/>
      <c r="W189" s="19"/>
      <c r="X189" s="39"/>
    </row>
    <row r="190" spans="2:24" s="24" customFormat="1">
      <c r="B190" s="81"/>
      <c r="J190" s="19"/>
      <c r="S190" s="19"/>
      <c r="T190" s="19"/>
      <c r="W190" s="19"/>
      <c r="X190" s="28"/>
    </row>
    <row r="191" spans="2:24" s="24" customFormat="1">
      <c r="B191" s="81"/>
      <c r="J191" s="19"/>
      <c r="S191" s="19"/>
      <c r="T191" s="19"/>
      <c r="W191" s="19"/>
      <c r="X191" s="39"/>
    </row>
    <row r="192" spans="2:24" s="24" customFormat="1">
      <c r="B192" s="81"/>
      <c r="J192" s="19"/>
      <c r="S192" s="19"/>
      <c r="T192" s="19"/>
      <c r="W192" s="19"/>
      <c r="X192" s="39"/>
    </row>
    <row r="193" spans="2:24" s="24" customFormat="1">
      <c r="B193" s="81"/>
      <c r="J193" s="19"/>
      <c r="S193" s="19"/>
      <c r="T193" s="19"/>
      <c r="W193" s="19"/>
      <c r="X193" s="39"/>
    </row>
    <row r="194" spans="2:24" s="24" customFormat="1">
      <c r="B194" s="81"/>
      <c r="J194" s="19"/>
      <c r="S194" s="19"/>
      <c r="T194" s="19"/>
      <c r="W194" s="19"/>
      <c r="X194" s="39"/>
    </row>
    <row r="195" spans="2:24" s="24" customFormat="1">
      <c r="B195" s="81"/>
      <c r="J195" s="19"/>
      <c r="S195" s="19"/>
      <c r="T195" s="19"/>
    </row>
    <row r="196" spans="2:24" s="24" customFormat="1">
      <c r="B196" s="81"/>
      <c r="J196" s="19"/>
      <c r="S196" s="19"/>
      <c r="T196" s="19"/>
    </row>
    <row r="197" spans="2:24" s="24" customFormat="1">
      <c r="B197" s="81"/>
      <c r="J197" s="19"/>
      <c r="S197" s="19"/>
      <c r="T197" s="19"/>
    </row>
    <row r="198" spans="2:24" s="24" customFormat="1"/>
  </sheetData>
  <sheetProtection formatRows="0"/>
  <mergeCells count="83">
    <mergeCell ref="D172:E172"/>
    <mergeCell ref="G172:H172"/>
    <mergeCell ref="A7:D7"/>
    <mergeCell ref="L92:R92"/>
    <mergeCell ref="B95:B102"/>
    <mergeCell ref="D103:E103"/>
    <mergeCell ref="B135:B142"/>
    <mergeCell ref="B143:C143"/>
    <mergeCell ref="D130:E130"/>
    <mergeCell ref="N7:O7"/>
    <mergeCell ref="N9:O9"/>
    <mergeCell ref="N8:O8"/>
    <mergeCell ref="C18:G18"/>
    <mergeCell ref="H18:L18"/>
    <mergeCell ref="L132:R132"/>
    <mergeCell ref="L103:M103"/>
    <mergeCell ref="N6:O6"/>
    <mergeCell ref="B1:D1"/>
    <mergeCell ref="F1:H1"/>
    <mergeCell ref="B2:D2"/>
    <mergeCell ref="F2:H2"/>
    <mergeCell ref="B3:D3"/>
    <mergeCell ref="F3:H3"/>
    <mergeCell ref="N5:O5"/>
    <mergeCell ref="I1:M1"/>
    <mergeCell ref="I2:M2"/>
    <mergeCell ref="I3:M3"/>
    <mergeCell ref="I4:M4"/>
    <mergeCell ref="F4:H4"/>
    <mergeCell ref="G130:H130"/>
    <mergeCell ref="C51:E51"/>
    <mergeCell ref="M51:O51"/>
    <mergeCell ref="L112:M112"/>
    <mergeCell ref="D125:E125"/>
    <mergeCell ref="D92:J92"/>
    <mergeCell ref="D112:E112"/>
    <mergeCell ref="O125:Q125"/>
    <mergeCell ref="L130:M130"/>
    <mergeCell ref="O130:Q130"/>
    <mergeCell ref="G125:I125"/>
    <mergeCell ref="D132:J132"/>
    <mergeCell ref="P51:R51"/>
    <mergeCell ref="I51:K51"/>
    <mergeCell ref="A46:B47"/>
    <mergeCell ref="F51:H51"/>
    <mergeCell ref="B113:B124"/>
    <mergeCell ref="B112:C112"/>
    <mergeCell ref="B103:C103"/>
    <mergeCell ref="G103:I103"/>
    <mergeCell ref="O112:Q112"/>
    <mergeCell ref="G112:I112"/>
    <mergeCell ref="O103:Q103"/>
    <mergeCell ref="B126:B129"/>
    <mergeCell ref="L125:M125"/>
    <mergeCell ref="B104:B111"/>
    <mergeCell ref="B125:C125"/>
    <mergeCell ref="B144:B151"/>
    <mergeCell ref="B152:C152"/>
    <mergeCell ref="D152:E152"/>
    <mergeCell ref="G152:I152"/>
    <mergeCell ref="L152:M152"/>
    <mergeCell ref="O165:Q165"/>
    <mergeCell ref="D143:E143"/>
    <mergeCell ref="G143:I143"/>
    <mergeCell ref="L143:M143"/>
    <mergeCell ref="O143:Q143"/>
    <mergeCell ref="O152:Q152"/>
    <mergeCell ref="B153:B164"/>
    <mergeCell ref="B165:C165"/>
    <mergeCell ref="D165:E165"/>
    <mergeCell ref="G165:I165"/>
    <mergeCell ref="L165:M165"/>
    <mergeCell ref="B166:B169"/>
    <mergeCell ref="D170:E170"/>
    <mergeCell ref="G170:H170"/>
    <mergeCell ref="L170:M170"/>
    <mergeCell ref="O170:Q170"/>
    <mergeCell ref="V15:Y15"/>
    <mergeCell ref="Y52:AC52"/>
    <mergeCell ref="M18:Q18"/>
    <mergeCell ref="Y18:AC18"/>
    <mergeCell ref="S18:W18"/>
    <mergeCell ref="S51:U51"/>
  </mergeCells>
  <conditionalFormatting sqref="T126:T129">
    <cfRule type="cellIs" dxfId="60" priority="213" operator="greaterThan">
      <formula>20</formula>
    </cfRule>
  </conditionalFormatting>
  <conditionalFormatting sqref="T171">
    <cfRule type="cellIs" dxfId="59" priority="211" operator="greaterThan">
      <formula>20</formula>
    </cfRule>
  </conditionalFormatting>
  <conditionalFormatting sqref="H179:H197 AE45:AE63 AH45:AH63 L77:L85 O53:O85 R53:R76">
    <cfRule type="cellIs" dxfId="58" priority="194" operator="lessThan">
      <formula>-50</formula>
    </cfRule>
    <cfRule type="cellIs" dxfId="57" priority="195" operator="greaterThan">
      <formula>50</formula>
    </cfRule>
  </conditionalFormatting>
  <conditionalFormatting sqref="E179:E197">
    <cfRule type="cellIs" dxfId="56" priority="197" operator="lessThan">
      <formula>-50</formula>
    </cfRule>
    <cfRule type="cellIs" dxfId="55" priority="198" operator="greaterThan">
      <formula>50</formula>
    </cfRule>
  </conditionalFormatting>
  <conditionalFormatting sqref="O179:O197">
    <cfRule type="cellIs" dxfId="54" priority="191" operator="lessThan">
      <formula>-50</formula>
    </cfRule>
    <cfRule type="cellIs" dxfId="53" priority="192" operator="greaterThan">
      <formula>50</formula>
    </cfRule>
  </conditionalFormatting>
  <conditionalFormatting sqref="R179:R197">
    <cfRule type="cellIs" dxfId="52" priority="188" operator="lessThan">
      <formula>-50</formula>
    </cfRule>
    <cfRule type="cellIs" dxfId="51" priority="189" operator="greaterThan">
      <formula>50</formula>
    </cfRule>
  </conditionalFormatting>
  <conditionalFormatting sqref="T172">
    <cfRule type="cellIs" dxfId="50" priority="167" operator="greaterThan">
      <formula>20</formula>
    </cfRule>
  </conditionalFormatting>
  <conditionalFormatting sqref="T172">
    <cfRule type="cellIs" dxfId="49" priority="166" operator="lessThan">
      <formula>0</formula>
    </cfRule>
  </conditionalFormatting>
  <conditionalFormatting sqref="T125">
    <cfRule type="cellIs" dxfId="48" priority="159" operator="greaterThan">
      <formula>20</formula>
    </cfRule>
  </conditionalFormatting>
  <conditionalFormatting sqref="T125">
    <cfRule type="cellIs" dxfId="47" priority="158" operator="lessThan">
      <formula>0</formula>
    </cfRule>
  </conditionalFormatting>
  <conditionalFormatting sqref="J179:J197 AD53:AD85">
    <cfRule type="cellIs" dxfId="46" priority="144" operator="lessThan">
      <formula>-5</formula>
    </cfRule>
    <cfRule type="cellIs" dxfId="45" priority="145" operator="greaterThan">
      <formula>5</formula>
    </cfRule>
    <cfRule type="cellIs" dxfId="44" priority="146" operator="lessThan">
      <formula>-2.5</formula>
    </cfRule>
    <cfRule type="cellIs" dxfId="43" priority="147" operator="greaterThan">
      <formula>2.5</formula>
    </cfRule>
  </conditionalFormatting>
  <conditionalFormatting sqref="T179:T197">
    <cfRule type="cellIs" dxfId="42" priority="140" operator="lessThan">
      <formula>-5</formula>
    </cfRule>
    <cfRule type="cellIs" dxfId="41" priority="141" operator="greaterThan">
      <formula>5</formula>
    </cfRule>
    <cfRule type="cellIs" dxfId="40" priority="142" operator="lessThan">
      <formula>-2.5</formula>
    </cfRule>
    <cfRule type="cellIs" dxfId="39" priority="143" operator="greaterThan">
      <formula>2.5</formula>
    </cfRule>
  </conditionalFormatting>
  <conditionalFormatting sqref="U45:U50 X45:X51">
    <cfRule type="cellIs" dxfId="38" priority="122" operator="lessThan">
      <formula>-50</formula>
    </cfRule>
    <cfRule type="cellIs" dxfId="37" priority="123" operator="greaterThan">
      <formula>50</formula>
    </cfRule>
  </conditionalFormatting>
  <conditionalFormatting sqref="Z45:Z51">
    <cfRule type="cellIs" dxfId="36" priority="118" operator="lessThan">
      <formula>-5</formula>
    </cfRule>
    <cfRule type="cellIs" dxfId="35" priority="119" operator="greaterThan">
      <formula>5</formula>
    </cfRule>
    <cfRule type="cellIs" dxfId="34" priority="120" operator="lessThan">
      <formula>-2.5</formula>
    </cfRule>
    <cfRule type="cellIs" dxfId="33" priority="121" operator="greaterThan">
      <formula>2.5</formula>
    </cfRule>
  </conditionalFormatting>
  <conditionalFormatting sqref="E48:E50">
    <cfRule type="cellIs" dxfId="32" priority="116" operator="lessThan">
      <formula>-2.5</formula>
    </cfRule>
    <cfRule type="cellIs" dxfId="31" priority="117" operator="greaterThan">
      <formula>2.5</formula>
    </cfRule>
  </conditionalFormatting>
  <conditionalFormatting sqref="E53:E85">
    <cfRule type="cellIs" dxfId="30" priority="72" operator="lessThan">
      <formula>-50</formula>
    </cfRule>
    <cfRule type="cellIs" dxfId="29" priority="73" operator="greaterThan">
      <formula>50</formula>
    </cfRule>
  </conditionalFormatting>
  <conditionalFormatting sqref="H53:H85">
    <cfRule type="cellIs" dxfId="28" priority="48" operator="lessThan">
      <formula>-50</formula>
    </cfRule>
    <cfRule type="cellIs" dxfId="27" priority="49" operator="greaterThan">
      <formula>50</formula>
    </cfRule>
  </conditionalFormatting>
  <conditionalFormatting sqref="T166:T169">
    <cfRule type="cellIs" dxfId="26" priority="43" operator="greaterThan">
      <formula>20</formula>
    </cfRule>
  </conditionalFormatting>
  <conditionalFormatting sqref="T130">
    <cfRule type="cellIs" dxfId="25" priority="34" operator="greaterThan">
      <formula>20</formula>
    </cfRule>
  </conditionalFormatting>
  <conditionalFormatting sqref="T130">
    <cfRule type="cellIs" dxfId="24" priority="33" operator="lessThan">
      <formula>0</formula>
    </cfRule>
  </conditionalFormatting>
  <conditionalFormatting sqref="T112">
    <cfRule type="cellIs" dxfId="23" priority="32" operator="greaterThan">
      <formula>20</formula>
    </cfRule>
  </conditionalFormatting>
  <conditionalFormatting sqref="T112">
    <cfRule type="cellIs" dxfId="22" priority="31" operator="lessThan">
      <formula>0</formula>
    </cfRule>
  </conditionalFormatting>
  <conditionalFormatting sqref="T103">
    <cfRule type="cellIs" dxfId="21" priority="30" operator="greaterThan">
      <formula>20</formula>
    </cfRule>
  </conditionalFormatting>
  <conditionalFormatting sqref="T103">
    <cfRule type="cellIs" dxfId="20" priority="29" operator="lessThan">
      <formula>0</formula>
    </cfRule>
  </conditionalFormatting>
  <conditionalFormatting sqref="T143">
    <cfRule type="cellIs" dxfId="19" priority="28" operator="greaterThan">
      <formula>20</formula>
    </cfRule>
  </conditionalFormatting>
  <conditionalFormatting sqref="T143">
    <cfRule type="cellIs" dxfId="18" priority="27" operator="lessThan">
      <formula>0</formula>
    </cfRule>
  </conditionalFormatting>
  <conditionalFormatting sqref="T152">
    <cfRule type="cellIs" dxfId="17" priority="26" operator="greaterThan">
      <formula>20</formula>
    </cfRule>
  </conditionalFormatting>
  <conditionalFormatting sqref="T152">
    <cfRule type="cellIs" dxfId="16" priority="25" operator="lessThan">
      <formula>0</formula>
    </cfRule>
  </conditionalFormatting>
  <conditionalFormatting sqref="T165">
    <cfRule type="cellIs" dxfId="15" priority="24" operator="greaterThan">
      <formula>20</formula>
    </cfRule>
  </conditionalFormatting>
  <conditionalFormatting sqref="T165">
    <cfRule type="cellIs" dxfId="14" priority="23" operator="lessThan">
      <formula>0</formula>
    </cfRule>
  </conditionalFormatting>
  <conditionalFormatting sqref="T170">
    <cfRule type="cellIs" dxfId="13" priority="22" operator="greaterThan">
      <formula>20</formula>
    </cfRule>
  </conditionalFormatting>
  <conditionalFormatting sqref="T170">
    <cfRule type="cellIs" dxfId="12" priority="21" operator="lessThan">
      <formula>0</formula>
    </cfRule>
  </conditionalFormatting>
  <conditionalFormatting sqref="H41:H43">
    <cfRule type="cellIs" dxfId="11" priority="17" operator="lessThan">
      <formula>-50</formula>
    </cfRule>
    <cfRule type="cellIs" dxfId="10" priority="18" operator="greaterThan">
      <formula>50</formula>
    </cfRule>
  </conditionalFormatting>
  <conditionalFormatting sqref="R41:R43">
    <cfRule type="cellIs" dxfId="9" priority="13" operator="lessThan">
      <formula>-50</formula>
    </cfRule>
    <cfRule type="cellIs" dxfId="8" priority="14" operator="greaterThan">
      <formula>50</formula>
    </cfRule>
  </conditionalFormatting>
  <conditionalFormatting sqref="T41:T43">
    <cfRule type="cellIs" dxfId="7" priority="5" operator="lessThan">
      <formula>-5</formula>
    </cfRule>
    <cfRule type="cellIs" dxfId="6" priority="6" operator="greaterThan">
      <formula>5</formula>
    </cfRule>
    <cfRule type="cellIs" dxfId="5" priority="7" operator="lessThan">
      <formula>-2.5</formula>
    </cfRule>
    <cfRule type="cellIs" dxfId="4" priority="8" operator="greaterThan">
      <formula>2.5</formula>
    </cfRule>
  </conditionalFormatting>
  <conditionalFormatting sqref="U53:U60">
    <cfRule type="cellIs" dxfId="3" priority="1" operator="lessThan">
      <formula>-50</formula>
    </cfRule>
    <cfRule type="cellIs" dxfId="2" priority="2" operator="greaterThan">
      <formula>50</formula>
    </cfRule>
  </conditionalFormatting>
  <conditionalFormatting sqref="K53:K60">
    <cfRule type="cellIs" dxfId="1" priority="3" operator="lessThan">
      <formula>-50</formula>
    </cfRule>
    <cfRule type="cellIs" dxfId="0" priority="4" operator="greaterThan">
      <formula>50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4" sqref="B4"/>
    </sheetView>
  </sheetViews>
  <sheetFormatPr baseColWidth="10" defaultRowHeight="15.5"/>
  <cols>
    <col min="2" max="2" width="75.765625" customWidth="1"/>
  </cols>
  <sheetData>
    <row r="2" spans="1:2">
      <c r="A2" s="258">
        <v>42104</v>
      </c>
      <c r="B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Synthese</vt:lpstr>
      <vt:lpstr>Wing and attachment point</vt:lpstr>
      <vt:lpstr>Risers </vt:lpstr>
      <vt:lpstr> Attack angle and arc </vt:lpstr>
      <vt:lpstr>update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H.M.</dc:creator>
  <cp:lastModifiedBy>Denis</cp:lastModifiedBy>
  <cp:lastPrinted>2014-08-10T22:27:21Z</cp:lastPrinted>
  <dcterms:created xsi:type="dcterms:W3CDTF">1999-03-11T14:35:54Z</dcterms:created>
  <dcterms:modified xsi:type="dcterms:W3CDTF">2015-08-24T13:48:33Z</dcterms:modified>
</cp:coreProperties>
</file>