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N22" i="7" l="1"/>
  <c r="D16" i="7" l="1"/>
  <c r="I145" i="11" l="1"/>
  <c r="I105" i="11"/>
  <c r="J23" i="7"/>
  <c r="F23" i="7"/>
  <c r="B23" i="7"/>
  <c r="C16" i="7"/>
  <c r="B16" i="7"/>
  <c r="G15" i="7"/>
  <c r="G12" i="7"/>
  <c r="N18" i="7" s="1"/>
  <c r="G16" i="7" l="1"/>
  <c r="N23" i="7" s="1"/>
  <c r="J35" i="8" l="1"/>
  <c r="I10" i="8"/>
  <c r="N63" i="11" l="1"/>
  <c r="K55" i="11"/>
  <c r="K57" i="11"/>
  <c r="K59" i="11"/>
  <c r="K61" i="11"/>
  <c r="K63" i="11"/>
  <c r="H20" i="11"/>
  <c r="H21" i="11"/>
  <c r="H22" i="11"/>
  <c r="D49" i="11" s="1"/>
  <c r="H23" i="11"/>
  <c r="H24" i="11"/>
  <c r="H25" i="11"/>
  <c r="H26" i="11"/>
  <c r="H27" i="11"/>
  <c r="D54" i="11" s="1"/>
  <c r="H28" i="11"/>
  <c r="D55" i="11" s="1"/>
  <c r="H29" i="11"/>
  <c r="D56" i="11" s="1"/>
  <c r="H30" i="11"/>
  <c r="D57" i="11" s="1"/>
  <c r="H31" i="11"/>
  <c r="D58" i="11" s="1"/>
  <c r="H32" i="11"/>
  <c r="D59" i="11" s="1"/>
  <c r="H33" i="11"/>
  <c r="D60" i="11" s="1"/>
  <c r="H34" i="11"/>
  <c r="D61" i="11" s="1"/>
  <c r="H35" i="11"/>
  <c r="D62" i="11" s="1"/>
  <c r="H36" i="11"/>
  <c r="D63" i="11" s="1"/>
  <c r="I20" i="11"/>
  <c r="I21" i="11"/>
  <c r="I22" i="11"/>
  <c r="I23" i="11"/>
  <c r="I24" i="11"/>
  <c r="I25" i="11"/>
  <c r="I26" i="11"/>
  <c r="J20" i="11"/>
  <c r="J21" i="11"/>
  <c r="J22" i="11"/>
  <c r="J23" i="11"/>
  <c r="J24" i="11"/>
  <c r="J25" i="11"/>
  <c r="J26" i="11"/>
  <c r="J27" i="11"/>
  <c r="G54" i="11" s="1"/>
  <c r="J28" i="11"/>
  <c r="G55" i="11" s="1"/>
  <c r="J29" i="11"/>
  <c r="G56" i="11" s="1"/>
  <c r="J30" i="11"/>
  <c r="G57" i="11" s="1"/>
  <c r="J31" i="11"/>
  <c r="G58" i="11" s="1"/>
  <c r="J32" i="11"/>
  <c r="G59" i="11" s="1"/>
  <c r="J33" i="11"/>
  <c r="G60" i="11" s="1"/>
  <c r="J34" i="11"/>
  <c r="G61" i="11" s="1"/>
  <c r="J35" i="11"/>
  <c r="G62" i="11" s="1"/>
  <c r="J36" i="11"/>
  <c r="L26" i="11"/>
  <c r="L20" i="11"/>
  <c r="L21" i="11"/>
  <c r="L22" i="11"/>
  <c r="L23" i="11"/>
  <c r="L24" i="11"/>
  <c r="L25" i="11"/>
  <c r="L36" i="11"/>
  <c r="Q36" i="11"/>
  <c r="Q20" i="11"/>
  <c r="Q21" i="11"/>
  <c r="Q22" i="11"/>
  <c r="Q23" i="11"/>
  <c r="Q24" i="11"/>
  <c r="Q25" i="11"/>
  <c r="Q26" i="11"/>
  <c r="O36" i="11"/>
  <c r="O20" i="11"/>
  <c r="N47" i="11" s="1"/>
  <c r="O21" i="11"/>
  <c r="N48" i="11" s="1"/>
  <c r="O22" i="11"/>
  <c r="N49" i="11" s="1"/>
  <c r="O23" i="11"/>
  <c r="N50" i="11" s="1"/>
  <c r="O24" i="11"/>
  <c r="N51" i="11" s="1"/>
  <c r="O25" i="11"/>
  <c r="N52" i="11" s="1"/>
  <c r="O26" i="11"/>
  <c r="N53" i="11" s="1"/>
  <c r="O27" i="11"/>
  <c r="N54" i="11" s="1"/>
  <c r="O28" i="11"/>
  <c r="N55" i="11" s="1"/>
  <c r="O29" i="11"/>
  <c r="N56" i="11" s="1"/>
  <c r="O30" i="11"/>
  <c r="N57" i="11" s="1"/>
  <c r="O31" i="11"/>
  <c r="N58" i="11" s="1"/>
  <c r="O32" i="11"/>
  <c r="N59" i="11" s="1"/>
  <c r="O33" i="11"/>
  <c r="N60" i="11" s="1"/>
  <c r="O34" i="11"/>
  <c r="N61" i="11" s="1"/>
  <c r="O35" i="11"/>
  <c r="N62" i="11" s="1"/>
  <c r="N20" i="11"/>
  <c r="K47" i="11" s="1"/>
  <c r="N21" i="11"/>
  <c r="N22" i="11"/>
  <c r="K49" i="11" s="1"/>
  <c r="N23" i="11"/>
  <c r="N24" i="11"/>
  <c r="K51" i="11" s="1"/>
  <c r="N25" i="11"/>
  <c r="N26" i="11"/>
  <c r="K53" i="11" s="1"/>
  <c r="M20" i="11"/>
  <c r="M21" i="11"/>
  <c r="K48" i="11" s="1"/>
  <c r="M22" i="11"/>
  <c r="M23" i="11"/>
  <c r="K50" i="11" s="1"/>
  <c r="M24" i="11"/>
  <c r="M25" i="11"/>
  <c r="K52" i="11" s="1"/>
  <c r="M26" i="11"/>
  <c r="M27" i="11"/>
  <c r="K54" i="11" s="1"/>
  <c r="M28" i="11"/>
  <c r="M29" i="11"/>
  <c r="K56" i="11" s="1"/>
  <c r="M30" i="11"/>
  <c r="M31" i="11"/>
  <c r="K58" i="11" s="1"/>
  <c r="M32" i="11"/>
  <c r="M33" i="11"/>
  <c r="K60" i="11" s="1"/>
  <c r="M34" i="11"/>
  <c r="M35" i="11"/>
  <c r="K62" i="11" s="1"/>
  <c r="M36" i="11"/>
  <c r="Q19" i="11"/>
  <c r="O19" i="11"/>
  <c r="N46" i="11" s="1"/>
  <c r="N19" i="11"/>
  <c r="M19" i="11"/>
  <c r="K46" i="11" s="1"/>
  <c r="L19" i="11"/>
  <c r="J19" i="11"/>
  <c r="I19" i="11"/>
  <c r="H19" i="11"/>
  <c r="G48" i="11" l="1"/>
  <c r="G51" i="11"/>
  <c r="G63" i="11"/>
  <c r="G49" i="11"/>
  <c r="G52" i="11"/>
  <c r="G50" i="11"/>
  <c r="G53" i="11"/>
  <c r="G47" i="11"/>
  <c r="G46" i="11"/>
  <c r="D51" i="11"/>
  <c r="D53" i="11"/>
  <c r="D47" i="11"/>
  <c r="D46" i="11"/>
  <c r="D52" i="11"/>
  <c r="D48" i="11"/>
  <c r="D50" i="11"/>
  <c r="K36" i="8"/>
  <c r="J36" i="8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D27" i="8"/>
  <c r="I74" i="11" l="1"/>
  <c r="I75" i="11"/>
  <c r="I76" i="11"/>
  <c r="I73" i="11"/>
  <c r="I83" i="11"/>
  <c r="I84" i="11"/>
  <c r="I85" i="11"/>
  <c r="I82" i="11"/>
  <c r="I114" i="11"/>
  <c r="I115" i="11"/>
  <c r="I116" i="11"/>
  <c r="I113" i="11"/>
  <c r="G123" i="11"/>
  <c r="I123" i="11"/>
  <c r="G124" i="11"/>
  <c r="I124" i="11"/>
  <c r="G125" i="11"/>
  <c r="I125" i="11"/>
  <c r="I122" i="11"/>
  <c r="O105" i="11" l="1"/>
  <c r="O104" i="11"/>
  <c r="O92" i="11"/>
  <c r="O93" i="11"/>
  <c r="O94" i="11"/>
  <c r="O95" i="11"/>
  <c r="O96" i="11"/>
  <c r="O97" i="11"/>
  <c r="O98" i="11"/>
  <c r="O91" i="11"/>
  <c r="O83" i="11"/>
  <c r="O84" i="11"/>
  <c r="O85" i="11"/>
  <c r="O82" i="11"/>
  <c r="O74" i="11"/>
  <c r="O75" i="11"/>
  <c r="O76" i="11"/>
  <c r="O73" i="11"/>
  <c r="D28" i="8"/>
  <c r="C28" i="8"/>
  <c r="O103" i="11" l="1"/>
  <c r="K33" i="8"/>
  <c r="J33" i="8"/>
  <c r="J22" i="8"/>
  <c r="C22" i="8"/>
  <c r="G145" i="11"/>
  <c r="G144" i="11"/>
  <c r="G148" i="11" s="1"/>
  <c r="G132" i="11"/>
  <c r="G133" i="11"/>
  <c r="G134" i="11"/>
  <c r="G135" i="11"/>
  <c r="G136" i="11"/>
  <c r="G137" i="11"/>
  <c r="G138" i="11"/>
  <c r="G131" i="11"/>
  <c r="G122" i="11"/>
  <c r="G130" i="11" s="1"/>
  <c r="G114" i="11"/>
  <c r="G115" i="11"/>
  <c r="G116" i="11"/>
  <c r="G113" i="11"/>
  <c r="D145" i="11"/>
  <c r="D144" i="11"/>
  <c r="D132" i="11"/>
  <c r="D133" i="11"/>
  <c r="D134" i="11"/>
  <c r="D135" i="11"/>
  <c r="D136" i="11"/>
  <c r="D137" i="11"/>
  <c r="D138" i="11"/>
  <c r="D131" i="11"/>
  <c r="E122" i="11"/>
  <c r="E123" i="11"/>
  <c r="E124" i="11"/>
  <c r="E125" i="11"/>
  <c r="D123" i="11"/>
  <c r="D124" i="11"/>
  <c r="D125" i="11"/>
  <c r="D122" i="11"/>
  <c r="D105" i="11"/>
  <c r="D104" i="11"/>
  <c r="D92" i="11"/>
  <c r="D93" i="11"/>
  <c r="D94" i="11"/>
  <c r="D95" i="11"/>
  <c r="D96" i="11"/>
  <c r="D97" i="11"/>
  <c r="D98" i="11"/>
  <c r="D91" i="11"/>
  <c r="D73" i="11"/>
  <c r="E113" i="11"/>
  <c r="E114" i="11"/>
  <c r="E115" i="11"/>
  <c r="E116" i="11"/>
  <c r="D114" i="11"/>
  <c r="D115" i="11"/>
  <c r="D116" i="11"/>
  <c r="D113" i="11"/>
  <c r="G105" i="11"/>
  <c r="G104" i="11"/>
  <c r="G92" i="11"/>
  <c r="G93" i="11"/>
  <c r="G94" i="11"/>
  <c r="G95" i="11"/>
  <c r="G96" i="11"/>
  <c r="G97" i="11"/>
  <c r="G98" i="11"/>
  <c r="G91" i="11"/>
  <c r="G85" i="11"/>
  <c r="G83" i="11"/>
  <c r="G84" i="11"/>
  <c r="G82" i="11"/>
  <c r="G74" i="11"/>
  <c r="G75" i="11"/>
  <c r="G76" i="11"/>
  <c r="G73" i="11"/>
  <c r="D83" i="11"/>
  <c r="E83" i="11"/>
  <c r="D84" i="11"/>
  <c r="E84" i="11"/>
  <c r="D85" i="11"/>
  <c r="E85" i="11"/>
  <c r="E82" i="11"/>
  <c r="D82" i="11"/>
  <c r="D74" i="11"/>
  <c r="E74" i="11"/>
  <c r="D75" i="11"/>
  <c r="E75" i="11"/>
  <c r="D76" i="11"/>
  <c r="E76" i="11"/>
  <c r="E73" i="11"/>
  <c r="M113" i="11"/>
  <c r="Q113" i="11"/>
  <c r="M114" i="11"/>
  <c r="Q114" i="11"/>
  <c r="M115" i="11"/>
  <c r="Q115" i="11"/>
  <c r="M116" i="11"/>
  <c r="Q116" i="11"/>
  <c r="M122" i="11"/>
  <c r="Q122" i="11"/>
  <c r="M123" i="11"/>
  <c r="Q123" i="11"/>
  <c r="M124" i="11"/>
  <c r="Q124" i="11"/>
  <c r="M125" i="11"/>
  <c r="Q125" i="11"/>
  <c r="Q145" i="11"/>
  <c r="M73" i="11"/>
  <c r="M74" i="11"/>
  <c r="M75" i="11"/>
  <c r="M76" i="11"/>
  <c r="M82" i="11"/>
  <c r="M83" i="11"/>
  <c r="M84" i="11"/>
  <c r="M85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46" i="11"/>
  <c r="F47" i="11"/>
  <c r="F48" i="11"/>
  <c r="F49" i="11"/>
  <c r="F50" i="11"/>
  <c r="F51" i="11"/>
  <c r="F52" i="11"/>
  <c r="F53" i="11"/>
  <c r="F54" i="11"/>
  <c r="H54" i="11" s="1"/>
  <c r="F55" i="11"/>
  <c r="F56" i="11"/>
  <c r="F57" i="11"/>
  <c r="H57" i="11" s="1"/>
  <c r="F58" i="11"/>
  <c r="F59" i="11"/>
  <c r="F60" i="11"/>
  <c r="F61" i="11"/>
  <c r="H61" i="11" s="1"/>
  <c r="F62" i="11"/>
  <c r="F63" i="11"/>
  <c r="F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46" i="11"/>
  <c r="E11" i="8"/>
  <c r="E10" i="8"/>
  <c r="D10" i="8"/>
  <c r="D11" i="8"/>
  <c r="K35" i="8"/>
  <c r="K34" i="8"/>
  <c r="C27" i="8"/>
  <c r="C26" i="8"/>
  <c r="C25" i="8"/>
  <c r="C24" i="8"/>
  <c r="I3" i="11"/>
  <c r="I2" i="11"/>
  <c r="I1" i="11"/>
  <c r="B2" i="11"/>
  <c r="B3" i="11"/>
  <c r="B1" i="11"/>
  <c r="I3" i="8"/>
  <c r="I2" i="8"/>
  <c r="I1" i="8"/>
  <c r="B2" i="8"/>
  <c r="B3" i="8"/>
  <c r="B1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D90" i="11" l="1"/>
  <c r="G90" i="11"/>
  <c r="J90" i="11" s="1"/>
  <c r="G103" i="11"/>
  <c r="G143" i="11"/>
  <c r="G81" i="11"/>
  <c r="L85" i="11"/>
  <c r="E53" i="11"/>
  <c r="L76" i="11"/>
  <c r="E49" i="11"/>
  <c r="Q85" i="11"/>
  <c r="H53" i="11"/>
  <c r="Q83" i="11"/>
  <c r="H51" i="11"/>
  <c r="Q76" i="11"/>
  <c r="H49" i="11"/>
  <c r="Q74" i="11"/>
  <c r="L113" i="11"/>
  <c r="L46" i="11"/>
  <c r="L124" i="11"/>
  <c r="L52" i="11"/>
  <c r="L115" i="11"/>
  <c r="O144" i="11"/>
  <c r="O62" i="11"/>
  <c r="O123" i="11"/>
  <c r="O51" i="11"/>
  <c r="O114" i="11"/>
  <c r="O47" i="11"/>
  <c r="D103" i="11"/>
  <c r="D108" i="11"/>
  <c r="G121" i="11"/>
  <c r="L73" i="11"/>
  <c r="E46" i="11"/>
  <c r="L84" i="11"/>
  <c r="E52" i="11"/>
  <c r="L75" i="11"/>
  <c r="E48" i="11"/>
  <c r="L145" i="11"/>
  <c r="L123" i="11"/>
  <c r="L114" i="11"/>
  <c r="L47" i="11"/>
  <c r="O124" i="11"/>
  <c r="O52" i="11"/>
  <c r="O115" i="11"/>
  <c r="O48" i="11"/>
  <c r="L83" i="11"/>
  <c r="E51" i="11"/>
  <c r="L74" i="11"/>
  <c r="E47" i="11"/>
  <c r="Q84" i="11"/>
  <c r="H52" i="11"/>
  <c r="Q82" i="11"/>
  <c r="H50" i="11"/>
  <c r="Q75" i="11"/>
  <c r="H48" i="11"/>
  <c r="Q73" i="11"/>
  <c r="H46" i="11"/>
  <c r="L144" i="11"/>
  <c r="L62" i="11"/>
  <c r="L122" i="11"/>
  <c r="L50" i="11"/>
  <c r="O125" i="11"/>
  <c r="O53" i="11"/>
  <c r="O116" i="11"/>
  <c r="O49" i="11"/>
  <c r="D148" i="11"/>
  <c r="J148" i="11" s="1"/>
  <c r="L48" i="11"/>
  <c r="L82" i="11"/>
  <c r="E50" i="11"/>
  <c r="Q105" i="11"/>
  <c r="O108" i="11" s="1"/>
  <c r="H63" i="11"/>
  <c r="L125" i="11"/>
  <c r="L53" i="11"/>
  <c r="L116" i="11"/>
  <c r="L49" i="11"/>
  <c r="O145" i="11"/>
  <c r="O148" i="11" s="1"/>
  <c r="O63" i="11"/>
  <c r="O122" i="11"/>
  <c r="O50" i="11"/>
  <c r="O113" i="11"/>
  <c r="O121" i="11" s="1"/>
  <c r="O46" i="11"/>
  <c r="O135" i="11"/>
  <c r="O58" i="11"/>
  <c r="O138" i="11"/>
  <c r="O61" i="11"/>
  <c r="O137" i="11"/>
  <c r="O60" i="11"/>
  <c r="O136" i="11"/>
  <c r="O59" i="11"/>
  <c r="O131" i="11"/>
  <c r="O54" i="11"/>
  <c r="O133" i="11"/>
  <c r="O56" i="11"/>
  <c r="O134" i="11"/>
  <c r="O57" i="11"/>
  <c r="O132" i="11"/>
  <c r="O55" i="11"/>
  <c r="L137" i="11"/>
  <c r="L60" i="11"/>
  <c r="L135" i="11"/>
  <c r="L58" i="11"/>
  <c r="L136" i="11"/>
  <c r="L59" i="11"/>
  <c r="L138" i="11"/>
  <c r="L61" i="11"/>
  <c r="L133" i="11"/>
  <c r="L56" i="11"/>
  <c r="L132" i="11"/>
  <c r="L55" i="11"/>
  <c r="L131" i="11"/>
  <c r="L54" i="11"/>
  <c r="L134" i="11"/>
  <c r="L57" i="11"/>
  <c r="L105" i="11"/>
  <c r="E63" i="11"/>
  <c r="L104" i="11"/>
  <c r="E62" i="11"/>
  <c r="L98" i="11"/>
  <c r="E61" i="11"/>
  <c r="L94" i="11"/>
  <c r="E57" i="11"/>
  <c r="L97" i="11"/>
  <c r="E60" i="11"/>
  <c r="L93" i="11"/>
  <c r="E56" i="11"/>
  <c r="L96" i="11"/>
  <c r="E59" i="11"/>
  <c r="L92" i="11"/>
  <c r="E55" i="11"/>
  <c r="L95" i="11"/>
  <c r="E58" i="11"/>
  <c r="L91" i="11"/>
  <c r="E54" i="11"/>
  <c r="H56" i="11"/>
  <c r="H58" i="11"/>
  <c r="H62" i="11"/>
  <c r="L63" i="11"/>
  <c r="L51" i="11"/>
  <c r="H59" i="11"/>
  <c r="H47" i="11"/>
  <c r="G108" i="11"/>
  <c r="J108" i="11" s="1"/>
  <c r="H55" i="11"/>
  <c r="D130" i="11"/>
  <c r="J130" i="11" s="1"/>
  <c r="D143" i="11"/>
  <c r="H60" i="11"/>
  <c r="D121" i="11"/>
  <c r="J121" i="11" s="1"/>
  <c r="D81" i="11"/>
  <c r="J81" i="11" s="1"/>
  <c r="L148" i="11" l="1"/>
  <c r="R148" i="11" s="1"/>
  <c r="T148" i="11" s="1"/>
  <c r="L90" i="11"/>
  <c r="J143" i="11"/>
  <c r="L121" i="11"/>
  <c r="R121" i="11" s="1"/>
  <c r="T121" i="11" s="1"/>
  <c r="J103" i="11"/>
  <c r="O130" i="11"/>
  <c r="O90" i="11"/>
  <c r="L81" i="11"/>
  <c r="L103" i="11"/>
  <c r="R103" i="11" s="1"/>
  <c r="T103" i="11" s="1"/>
  <c r="O143" i="11"/>
  <c r="L130" i="11"/>
  <c r="L108" i="11"/>
  <c r="R108" i="11" s="1"/>
  <c r="T108" i="11" s="1"/>
  <c r="O81" i="11"/>
  <c r="L143" i="11"/>
  <c r="R90" i="11" l="1"/>
  <c r="T90" i="11" s="1"/>
  <c r="R81" i="11"/>
  <c r="T81" i="11" s="1"/>
  <c r="R130" i="11"/>
  <c r="T130" i="11" s="1"/>
  <c r="R143" i="11"/>
  <c r="T143" i="11" s="1"/>
</calcChain>
</file>

<file path=xl/sharedStrings.xml><?xml version="1.0" encoding="utf-8"?>
<sst xmlns="http://schemas.openxmlformats.org/spreadsheetml/2006/main" count="294" uniqueCount="140">
  <si>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</si>
  <si>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</si>
  <si>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</si>
  <si>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</si>
  <si>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</si>
  <si>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</si>
  <si>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</si>
  <si>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</si>
  <si>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</si>
  <si>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</si>
  <si>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</si>
  <si>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</si>
  <si>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</si>
  <si>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t>ORIGINAL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</si>
  <si>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</si>
  <si>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</si>
  <si>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</si>
  <si>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</si>
  <si>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</si>
  <si>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</si>
  <si>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</si>
  <si>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</si>
  <si>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</si>
  <si>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</si>
  <si>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</si>
  <si>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</si>
  <si>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</si>
  <si>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</si>
  <si>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</si>
  <si>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</si>
  <si>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top inlet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</si>
  <si>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</si>
  <si>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</si>
  <si>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</si>
  <si>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</si>
  <si>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</si>
  <si>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</si>
  <si>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</si>
  <si>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</si>
  <si>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</si>
  <si>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</si>
  <si>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</si>
  <si>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</si>
  <si>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</si>
  <si>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</si>
  <si>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</si>
  <si>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</si>
  <si>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</si>
  <si>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</si>
  <si>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</si>
  <si>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</si>
  <si>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</si>
  <si>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</si>
  <si>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</si>
  <si>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bottom inlet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</si>
  <si>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</si>
  <si>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</si>
  <si>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</si>
  <si>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</si>
  <si>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</si>
  <si>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</si>
  <si>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</si>
  <si>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</si>
  <si>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</si>
  <si>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</si>
  <si>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</si>
  <si>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</si>
  <si>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</si>
  <si>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</si>
  <si>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</si>
  <si>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</si>
  <si>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</si>
  <si>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</si>
  <si>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</si>
  <si>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</si>
  <si>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</si>
  <si>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</si>
  <si>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</si>
  <si>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ORIGINAL RISER 
LENGTH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</si>
  <si>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</si>
  <si>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</si>
  <si>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</si>
  <si>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</si>
  <si>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</si>
  <si>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</si>
  <si>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</si>
  <si>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</si>
  <si>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</si>
  <si>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</si>
  <si>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</si>
  <si>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</si>
  <si>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Chord 1</t>
  </si>
  <si>
    <t>Chord 9</t>
  </si>
  <si>
    <t>Chord stab</t>
  </si>
  <si>
    <t>GINGLIDERS</t>
  </si>
  <si>
    <t>BOOM 9</t>
  </si>
  <si>
    <t>A 17</t>
  </si>
  <si>
    <t>B 17</t>
  </si>
  <si>
    <t>clamp tare</t>
  </si>
  <si>
    <t>RIGHT SIDE MEASUREMENT 2nd</t>
  </si>
  <si>
    <t>REQUEST</t>
  </si>
  <si>
    <t>Fail if more than</t>
  </si>
  <si>
    <t>+/- 10mm</t>
  </si>
  <si>
    <t>+20 mm</t>
  </si>
  <si>
    <t>+/- 5 mm</t>
  </si>
  <si>
    <t>C17</t>
  </si>
  <si>
    <r>
      <t xml:space="preserve">
LEFT Diff
 </t>
    </r>
    <r>
      <rPr>
        <sz val="10"/>
        <color indexed="8"/>
        <rFont val="Calibri"/>
        <family val="2"/>
      </rPr>
      <t>Result</t>
    </r>
  </si>
  <si>
    <t>MEDIUM</t>
  </si>
  <si>
    <t>RIB 5     3 Dan</t>
  </si>
  <si>
    <t>RIB 3   3 Dan</t>
  </si>
  <si>
    <t>Plus 1%</t>
  </si>
  <si>
    <t>Minus 1%</t>
  </si>
  <si>
    <t>OK/NOT OK</t>
  </si>
  <si>
    <t>3 Dan</t>
  </si>
  <si>
    <t>RIB 17  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</si>
  <si>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</si>
  <si>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</si>
  <si>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</si>
  <si>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</si>
  <si>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</si>
  <si>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</si>
  <si>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</si>
  <si>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</si>
  <si>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A-A'</t>
  </si>
  <si>
    <t>A'-B</t>
  </si>
  <si>
    <t>A-B</t>
  </si>
  <si>
    <t>RESULT</t>
  </si>
  <si>
    <t>MANUAL</t>
  </si>
  <si>
    <t>CHECKED</t>
  </si>
  <si>
    <t>Full speed 
setting</t>
  </si>
  <si>
    <t>Full speed
 setting</t>
  </si>
  <si>
    <t>Tolerances
 +/-5 mm</t>
  </si>
  <si>
    <t>span 2%; trailing 1%; chord +/-1cm</t>
  </si>
  <si>
    <t>+/- 50 mm on 3 pairs</t>
  </si>
  <si>
    <t>DENIS WRC 2015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</si>
  <si>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</si>
  <si>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</si>
  <si>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</si>
  <si>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BB12K6200004P</t>
  </si>
  <si>
    <t>14/03/2015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</si>
</sst>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40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indexed="6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3" fillId="0" borderId="0"/>
    <xf numFmtId="43" fontId="34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3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0" fillId="7" borderId="5" xfId="0" applyFill="1" applyBorder="1"/>
    <xf numFmtId="0" fontId="0" fillId="7" borderId="11" xfId="0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0" fillId="0" borderId="21" xfId="0" applyBorder="1"/>
    <xf numFmtId="0" fontId="0" fillId="8" borderId="5" xfId="0" applyFill="1" applyBorder="1"/>
    <xf numFmtId="0" fontId="0" fillId="8" borderId="11" xfId="0" applyFill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3" fillId="7" borderId="5" xfId="0" applyFont="1" applyFill="1" applyBorder="1"/>
    <xf numFmtId="0" fontId="3" fillId="0" borderId="9" xfId="0" applyFont="1" applyBorder="1"/>
    <xf numFmtId="0" fontId="22" fillId="0" borderId="24" xfId="0" applyFont="1" applyBorder="1"/>
    <xf numFmtId="0" fontId="1" fillId="0" borderId="9" xfId="0" applyFont="1" applyBorder="1"/>
    <xf numFmtId="0" fontId="26" fillId="0" borderId="0" xfId="0" applyFont="1"/>
    <xf numFmtId="0" fontId="3" fillId="7" borderId="0" xfId="0" applyFont="1" applyFill="1"/>
    <xf numFmtId="0" fontId="3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1" fillId="0" borderId="24" xfId="0" applyFont="1" applyBorder="1" applyAlignment="1"/>
    <xf numFmtId="0" fontId="1" fillId="8" borderId="8" xfId="0" applyFont="1" applyFill="1" applyBorder="1" applyAlignment="1"/>
    <xf numFmtId="0" fontId="0" fillId="7" borderId="2" xfId="0" applyFill="1" applyBorder="1" applyAlignment="1">
      <alignment horizontal="center"/>
    </xf>
    <xf numFmtId="0" fontId="0" fillId="4" borderId="5" xfId="0" applyFill="1" applyBorder="1"/>
    <xf numFmtId="0" fontId="0" fillId="8" borderId="12" xfId="0" applyFill="1" applyBorder="1"/>
    <xf numFmtId="0" fontId="3" fillId="8" borderId="5" xfId="0" applyFont="1" applyFill="1" applyBorder="1"/>
    <xf numFmtId="0" fontId="3" fillId="0" borderId="28" xfId="0" applyFont="1" applyBorder="1"/>
    <xf numFmtId="0" fontId="0" fillId="8" borderId="29" xfId="0" applyFill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3" fillId="0" borderId="23" xfId="0" applyFont="1" applyBorder="1"/>
    <xf numFmtId="0" fontId="0" fillId="0" borderId="32" xfId="0" applyNumberFormat="1" applyBorder="1"/>
    <xf numFmtId="0" fontId="0" fillId="0" borderId="31" xfId="0" applyNumberForma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3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7" fillId="0" borderId="24" xfId="0" applyFont="1" applyBorder="1" applyAlignment="1"/>
    <xf numFmtId="0" fontId="27" fillId="0" borderId="8" xfId="0" applyFont="1" applyBorder="1" applyAlignment="1"/>
    <xf numFmtId="0" fontId="3" fillId="0" borderId="38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Border="1"/>
    <xf numFmtId="0" fontId="8" fillId="0" borderId="0" xfId="0" applyFont="1" applyBorder="1" applyAlignment="1"/>
    <xf numFmtId="0" fontId="3" fillId="11" borderId="5" xfId="0" applyFont="1" applyFill="1" applyBorder="1"/>
    <xf numFmtId="0" fontId="0" fillId="11" borderId="5" xfId="0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7" xfId="0" applyFont="1" applyBorder="1"/>
    <xf numFmtId="0" fontId="4" fillId="0" borderId="30" xfId="0" applyFont="1" applyBorder="1"/>
    <xf numFmtId="0" fontId="0" fillId="11" borderId="13" xfId="0" applyFill="1" applyBorder="1"/>
    <xf numFmtId="0" fontId="0" fillId="11" borderId="12" xfId="0" applyFill="1" applyBorder="1"/>
    <xf numFmtId="0" fontId="0" fillId="8" borderId="8" xfId="0" applyFill="1" applyBorder="1"/>
    <xf numFmtId="0" fontId="3" fillId="11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0" fillId="8" borderId="13" xfId="0" applyFill="1" applyBorder="1"/>
    <xf numFmtId="0" fontId="3" fillId="11" borderId="13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39" xfId="0" applyFont="1" applyFill="1" applyBorder="1" applyAlignment="1">
      <alignment vertical="center" wrapText="1"/>
    </xf>
    <xf numFmtId="0" fontId="4" fillId="0" borderId="27" xfId="0" applyFont="1" applyBorder="1"/>
    <xf numFmtId="0" fontId="3" fillId="8" borderId="15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2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5" fillId="7" borderId="20" xfId="0" applyFont="1" applyFill="1" applyBorder="1"/>
    <xf numFmtId="0" fontId="0" fillId="0" borderId="12" xfId="0" applyBorder="1"/>
    <xf numFmtId="0" fontId="3" fillId="0" borderId="23" xfId="0" applyFont="1" applyFill="1" applyBorder="1"/>
    <xf numFmtId="0" fontId="3" fillId="0" borderId="29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20" xfId="0" applyFont="1" applyFill="1" applyBorder="1"/>
    <xf numFmtId="1" fontId="3" fillId="0" borderId="20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9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9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6" xfId="0" applyNumberFormat="1" applyFont="1" applyFill="1" applyBorder="1" applyAlignment="1">
      <alignment horizontal="center"/>
    </xf>
    <xf numFmtId="0" fontId="21" fillId="0" borderId="36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0" fillId="0" borderId="50" xfId="0" applyBorder="1"/>
    <xf numFmtId="0" fontId="20" fillId="0" borderId="49" xfId="0" applyFont="1" applyFill="1" applyBorder="1" applyAlignment="1">
      <alignment horizontal="center"/>
    </xf>
    <xf numFmtId="0" fontId="0" fillId="0" borderId="22" xfId="0" applyFill="1" applyBorder="1"/>
    <xf numFmtId="0" fontId="1" fillId="9" borderId="36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9" borderId="24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6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29" fillId="0" borderId="44" xfId="0" applyFont="1" applyBorder="1"/>
    <xf numFmtId="0" fontId="5" fillId="11" borderId="20" xfId="0" applyFont="1" applyFill="1" applyBorder="1"/>
    <xf numFmtId="0" fontId="3" fillId="11" borderId="21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2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5" fillId="7" borderId="15" xfId="0" applyFont="1" applyFill="1" applyBorder="1" applyAlignment="1">
      <alignment horizontal="center"/>
    </xf>
    <xf numFmtId="1" fontId="3" fillId="7" borderId="20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7" borderId="17" xfId="0" applyFill="1" applyBorder="1" applyAlignment="1">
      <alignment horizontal="center"/>
    </xf>
    <xf numFmtId="0" fontId="0" fillId="4" borderId="17" xfId="0" applyFill="1" applyBorder="1"/>
    <xf numFmtId="0" fontId="0" fillId="8" borderId="18" xfId="0" applyFill="1" applyBorder="1"/>
    <xf numFmtId="0" fontId="0" fillId="4" borderId="11" xfId="0" applyFill="1" applyBorder="1"/>
    <xf numFmtId="0" fontId="0" fillId="8" borderId="17" xfId="0" applyFill="1" applyBorder="1"/>
    <xf numFmtId="0" fontId="0" fillId="8" borderId="10" xfId="0" applyFill="1" applyBorder="1"/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20" xfId="0" applyFont="1" applyFill="1" applyBorder="1"/>
    <xf numFmtId="0" fontId="5" fillId="0" borderId="20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9" xfId="0" applyFont="1" applyFill="1" applyBorder="1" applyAlignment="1">
      <alignment horizontal="center"/>
    </xf>
    <xf numFmtId="0" fontId="5" fillId="0" borderId="15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wrapText="1"/>
    </xf>
    <xf numFmtId="0" fontId="3" fillId="0" borderId="30" xfId="0" applyFont="1" applyFill="1" applyBorder="1"/>
    <xf numFmtId="0" fontId="3" fillId="4" borderId="9" xfId="0" applyNumberFormat="1" applyFont="1" applyFill="1" applyBorder="1"/>
    <xf numFmtId="0" fontId="0" fillId="7" borderId="0" xfId="0" applyFill="1" applyBorder="1"/>
    <xf numFmtId="0" fontId="3" fillId="7" borderId="2" xfId="0" applyFont="1" applyFill="1" applyBorder="1" applyAlignment="1">
      <alignment horizontal="center"/>
    </xf>
    <xf numFmtId="0" fontId="3" fillId="0" borderId="64" xfId="0" applyFont="1" applyFill="1" applyBorder="1"/>
    <xf numFmtId="0" fontId="0" fillId="0" borderId="0" xfId="0" applyFill="1" applyBorder="1" applyAlignment="1"/>
    <xf numFmtId="0" fontId="33" fillId="8" borderId="8" xfId="0" applyFont="1" applyFill="1" applyBorder="1" applyAlignment="1"/>
    <xf numFmtId="0" fontId="0" fillId="0" borderId="34" xfId="0" applyBorder="1"/>
    <xf numFmtId="0" fontId="1" fillId="0" borderId="36" xfId="0" applyFont="1" applyBorder="1"/>
    <xf numFmtId="0" fontId="3" fillId="0" borderId="27" xfId="0" applyFont="1" applyFill="1" applyBorder="1"/>
    <xf numFmtId="0" fontId="3" fillId="0" borderId="31" xfId="0" applyFont="1" applyFill="1" applyBorder="1"/>
    <xf numFmtId="0" fontId="0" fillId="8" borderId="8" xfId="0" applyNumberFormat="1" applyFill="1" applyBorder="1"/>
    <xf numFmtId="0" fontId="35" fillId="0" borderId="0" xfId="0" applyFont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36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49" fontId="35" fillId="0" borderId="5" xfId="0" applyNumberFormat="1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8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0" fontId="35" fillId="7" borderId="5" xfId="0" applyFont="1" applyFill="1" applyBorder="1" applyAlignment="1">
      <alignment vertical="center"/>
    </xf>
    <xf numFmtId="0" fontId="35" fillId="8" borderId="5" xfId="0" applyFont="1" applyFill="1" applyBorder="1" applyAlignment="1">
      <alignment vertical="center"/>
    </xf>
    <xf numFmtId="0" fontId="36" fillId="0" borderId="22" xfId="0" applyFont="1" applyBorder="1" applyAlignment="1">
      <alignment vertical="center" wrapText="1"/>
    </xf>
    <xf numFmtId="49" fontId="35" fillId="0" borderId="22" xfId="0" applyNumberFormat="1" applyFont="1" applyBorder="1" applyAlignment="1">
      <alignment vertical="center"/>
    </xf>
    <xf numFmtId="0" fontId="35" fillId="7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8" fillId="0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22" xfId="0" applyFill="1" applyBorder="1" applyAlignment="1"/>
    <xf numFmtId="1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" fontId="3" fillId="7" borderId="39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4" fontId="3" fillId="7" borderId="46" xfId="0" applyNumberFormat="1" applyFont="1" applyFill="1" applyBorder="1"/>
    <xf numFmtId="164" fontId="39" fillId="7" borderId="6" xfId="2" applyNumberFormat="1" applyFont="1" applyFill="1" applyBorder="1" applyAlignment="1">
      <alignment horizontal="center"/>
    </xf>
    <xf numFmtId="0" fontId="0" fillId="0" borderId="46" xfId="0" applyFill="1" applyBorder="1" applyAlignment="1">
      <alignment horizontal="center" vertical="center"/>
    </xf>
    <xf numFmtId="164" fontId="3" fillId="7" borderId="39" xfId="0" applyNumberFormat="1" applyFont="1" applyFill="1" applyBorder="1" applyAlignment="1">
      <alignment horizontal="center" vertical="center"/>
    </xf>
    <xf numFmtId="164" fontId="39" fillId="7" borderId="6" xfId="2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11" borderId="8" xfId="0" applyFont="1" applyFill="1" applyBorder="1" applyAlignment="1">
      <alignment wrapText="1"/>
    </xf>
    <xf numFmtId="0" fontId="0" fillId="8" borderId="11" xfId="0" quotePrefix="1" applyFill="1" applyBorder="1"/>
    <xf numFmtId="0" fontId="0" fillId="7" borderId="5" xfId="0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49" fontId="3" fillId="0" borderId="51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0" fillId="0" borderId="63" xfId="0" applyNumberForma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26" fillId="0" borderId="32" xfId="0" applyFont="1" applyBorder="1" applyAlignment="1">
      <alignment vertical="center"/>
    </xf>
    <xf numFmtId="0" fontId="26" fillId="0" borderId="65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32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4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6" fillId="0" borderId="5" xfId="0" applyFont="1" applyBorder="1" applyAlignment="1">
      <alignment horizontal="center" vertical="center" wrapText="1"/>
    </xf>
    <xf numFmtId="0" fontId="35" fillId="7" borderId="22" xfId="0" applyFont="1" applyFill="1" applyBorder="1" applyAlignment="1">
      <alignment horizontal="center" vertical="center"/>
    </xf>
    <xf numFmtId="0" fontId="35" fillId="7" borderId="39" xfId="0" applyFont="1" applyFill="1" applyBorder="1" applyAlignment="1">
      <alignment horizontal="center" vertical="center"/>
    </xf>
    <xf numFmtId="0" fontId="35" fillId="8" borderId="22" xfId="0" applyFont="1" applyFill="1" applyBorder="1" applyAlignment="1">
      <alignment horizontal="center" vertical="center"/>
    </xf>
    <xf numFmtId="0" fontId="35" fillId="8" borderId="39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31" fillId="0" borderId="27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31" fillId="0" borderId="61" xfId="0" applyFont="1" applyBorder="1" applyAlignment="1">
      <alignment horizontal="center" vertical="center" textRotation="90"/>
    </xf>
    <xf numFmtId="1" fontId="16" fillId="2" borderId="9" xfId="0" applyNumberFormat="1" applyFont="1" applyFill="1" applyBorder="1" applyAlignment="1">
      <alignment horizontal="center"/>
    </xf>
    <xf numFmtId="1" fontId="16" fillId="2" borderId="24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/>
    </xf>
    <xf numFmtId="0" fontId="16" fillId="2" borderId="58" xfId="0" applyFont="1" applyFill="1" applyBorder="1" applyAlignment="1">
      <alignment horizontal="center"/>
    </xf>
    <xf numFmtId="1" fontId="1" fillId="7" borderId="38" xfId="0" applyNumberFormat="1" applyFont="1" applyFill="1" applyBorder="1" applyAlignment="1">
      <alignment horizontal="center"/>
    </xf>
    <xf numFmtId="1" fontId="1" fillId="7" borderId="60" xfId="0" applyNumberFormat="1" applyFont="1" applyFill="1" applyBorder="1" applyAlignment="1">
      <alignment horizontal="center"/>
    </xf>
    <xf numFmtId="1" fontId="1" fillId="7" borderId="56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11" borderId="38" xfId="0" applyFont="1" applyFill="1" applyBorder="1" applyAlignment="1">
      <alignment horizontal="center"/>
    </xf>
    <xf numFmtId="0" fontId="1" fillId="11" borderId="60" xfId="0" applyFont="1" applyFill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58" xfId="0" applyNumberFormat="1" applyFont="1" applyFill="1" applyBorder="1" applyAlignment="1">
      <alignment horizontal="center"/>
    </xf>
    <xf numFmtId="1" fontId="16" fillId="2" borderId="57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1" fontId="16" fillId="9" borderId="35" xfId="0" applyNumberFormat="1" applyFont="1" applyFill="1" applyBorder="1" applyAlignment="1">
      <alignment horizontal="center"/>
    </xf>
    <xf numFmtId="1" fontId="16" fillId="9" borderId="55" xfId="0" applyNumberFormat="1" applyFont="1" applyFill="1" applyBorder="1" applyAlignment="1">
      <alignment horizontal="center"/>
    </xf>
    <xf numFmtId="1" fontId="16" fillId="2" borderId="28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" fontId="16" fillId="2" borderId="35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1" fontId="16" fillId="9" borderId="24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1" fontId="16" fillId="2" borderId="4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 textRotation="90"/>
    </xf>
    <xf numFmtId="0" fontId="31" fillId="0" borderId="31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" fontId="16" fillId="9" borderId="28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0" fontId="32" fillId="11" borderId="9" xfId="0" applyFont="1" applyFill="1" applyBorder="1" applyAlignment="1">
      <alignment horizontal="center" wrapText="1"/>
    </xf>
    <xf numFmtId="0" fontId="32" fillId="11" borderId="4" xfId="0" applyFont="1" applyFill="1" applyBorder="1" applyAlignment="1">
      <alignment horizontal="center"/>
    </xf>
    <xf numFmtId="0" fontId="32" fillId="11" borderId="2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49" fontId="17" fillId="13" borderId="9" xfId="0" applyNumberFormat="1" applyFont="1" applyFill="1" applyBorder="1" applyAlignment="1">
      <alignment horizontal="center"/>
    </xf>
    <xf numFmtId="49" fontId="17" fillId="13" borderId="4" xfId="0" applyNumberFormat="1" applyFont="1" applyFill="1" applyBorder="1" applyAlignment="1">
      <alignment horizontal="center"/>
    </xf>
    <xf numFmtId="49" fontId="17" fillId="13" borderId="24" xfId="0" applyNumberFormat="1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Normal 2" xfId="1"/>
  </cellStyles>
  <dxfs count="122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380999</xdr:colOff>
      <xdr:row>5</xdr:row>
      <xdr:rowOff>0</xdr:rowOff>
    </xdr:from>
    <xdr:ext cx="4338595" cy="322001"/>
    <xdr:sp macro="" textlink="">
      <xdr:nvSpPr>
        <xdr:cNvPr id="4" name="ZoneTexte 3"/>
        <xdr:cNvSpPr txBox="1"/>
      </xdr:nvSpPr>
      <xdr:spPr>
        <a:xfrm>
          <a:off x="6876877" y="1167027"/>
          <a:ext cx="4338595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2 %  for span and 1% for trailing edge</a:t>
          </a:r>
          <a:endParaRPr lang="fr-FR" sz="1100"/>
        </a:p>
      </xdr:txBody>
    </xdr:sp>
    <xdr:clientData/>
  </xdr:one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5" name="ZoneTexte 4"/>
        <xdr:cNvSpPr txBox="1"/>
      </xdr:nvSpPr>
      <xdr:spPr>
        <a:xfrm>
          <a:off x="5836679" y="3638207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13677</xdr:colOff>
      <xdr:row>13</xdr:row>
      <xdr:rowOff>81573</xdr:rowOff>
    </xdr:from>
    <xdr:to>
      <xdr:col>15</xdr:col>
      <xdr:colOff>572477</xdr:colOff>
      <xdr:row>14</xdr:row>
      <xdr:rowOff>129198</xdr:rowOff>
    </xdr:to>
    <xdr:sp macro="" textlink="">
      <xdr:nvSpPr>
        <xdr:cNvPr id="7" name="ZoneTexte 6"/>
        <xdr:cNvSpPr txBox="1"/>
      </xdr:nvSpPr>
      <xdr:spPr>
        <a:xfrm>
          <a:off x="13677" y="3144227"/>
          <a:ext cx="12076723" cy="24300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736429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5430280" y="8589241"/>
          <a:ext cx="4741368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6</xdr:col>
      <xdr:colOff>730079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5423930" y="8340811"/>
          <a:ext cx="4741368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oneCellAnchor>
    <xdr:from>
      <xdr:col>2</xdr:col>
      <xdr:colOff>361950</xdr:colOff>
      <xdr:row>15</xdr:row>
      <xdr:rowOff>31751</xdr:rowOff>
    </xdr:from>
    <xdr:ext cx="2120900" cy="463550"/>
    <xdr:sp macro="" textlink="">
      <xdr:nvSpPr>
        <xdr:cNvPr id="8" name="ZoneTexte 7"/>
        <xdr:cNvSpPr txBox="1"/>
      </xdr:nvSpPr>
      <xdr:spPr>
        <a:xfrm>
          <a:off x="2197100" y="4025901"/>
          <a:ext cx="2120900" cy="463550"/>
        </a:xfrm>
        <a:prstGeom prst="rect">
          <a:avLst/>
        </a:prstGeom>
        <a:solidFill>
          <a:schemeClr val="accent6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 AND LAZER TARE IF NECESSARY</a:t>
          </a:r>
          <a:endParaRPr lang="fr-FR" sz="1100"/>
        </a:p>
      </xdr:txBody>
    </xdr:sp>
    <xdr:clientData/>
  </xdr:oneCellAnchor>
  <xdr:oneCellAnchor>
    <xdr:from>
      <xdr:col>6</xdr:col>
      <xdr:colOff>25400</xdr:colOff>
      <xdr:row>5</xdr:row>
      <xdr:rowOff>0</xdr:rowOff>
    </xdr:from>
    <xdr:ext cx="2120900" cy="322001"/>
    <xdr:sp macro="" textlink="">
      <xdr:nvSpPr>
        <xdr:cNvPr id="9" name="ZoneTexte 8"/>
        <xdr:cNvSpPr txBox="1"/>
      </xdr:nvSpPr>
      <xdr:spPr>
        <a:xfrm>
          <a:off x="4718050" y="1962150"/>
          <a:ext cx="2120900" cy="322001"/>
        </a:xfrm>
        <a:prstGeom prst="rect">
          <a:avLst/>
        </a:prstGeom>
        <a:solidFill>
          <a:schemeClr val="accent6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BLUE   CELLS</a:t>
          </a:r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170703</xdr:colOff>
      <xdr:row>5</xdr:row>
      <xdr:rowOff>129616</xdr:rowOff>
    </xdr:from>
    <xdr:ext cx="2362200" cy="322001"/>
    <xdr:sp macro="" textlink="">
      <xdr:nvSpPr>
        <xdr:cNvPr id="6" name="ZoneTexte 5"/>
        <xdr:cNvSpPr txBox="1"/>
      </xdr:nvSpPr>
      <xdr:spPr>
        <a:xfrm>
          <a:off x="170703" y="1302498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 mm</a:t>
          </a:r>
          <a:endParaRPr lang="fr-FR" sz="1100"/>
        </a:p>
      </xdr:txBody>
    </xdr:sp>
    <xdr:clientData/>
  </xdr:oneCellAnchor>
  <xdr:oneCellAnchor>
    <xdr:from>
      <xdr:col>4</xdr:col>
      <xdr:colOff>186764</xdr:colOff>
      <xdr:row>5</xdr:row>
      <xdr:rowOff>119530</xdr:rowOff>
    </xdr:from>
    <xdr:ext cx="2145323" cy="376948"/>
    <xdr:sp macro="" textlink="">
      <xdr:nvSpPr>
        <xdr:cNvPr id="9" name="ZoneTexte 8"/>
        <xdr:cNvSpPr txBox="1"/>
      </xdr:nvSpPr>
      <xdr:spPr>
        <a:xfrm>
          <a:off x="2644588" y="1292412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66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77</xdr:row>
      <xdr:rowOff>41233</xdr:rowOff>
    </xdr:from>
    <xdr:to>
      <xdr:col>0</xdr:col>
      <xdr:colOff>478312</xdr:colOff>
      <xdr:row>104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105</xdr:row>
      <xdr:rowOff>24740</xdr:rowOff>
    </xdr:from>
    <xdr:to>
      <xdr:col>0</xdr:col>
      <xdr:colOff>865913</xdr:colOff>
      <xdr:row>107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73</xdr:row>
      <xdr:rowOff>32988</xdr:rowOff>
    </xdr:from>
    <xdr:to>
      <xdr:col>0</xdr:col>
      <xdr:colOff>890648</xdr:colOff>
      <xdr:row>75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116</xdr:row>
      <xdr:rowOff>145143</xdr:rowOff>
    </xdr:from>
    <xdr:to>
      <xdr:col>0</xdr:col>
      <xdr:colOff>489857</xdr:colOff>
      <xdr:row>144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63</xdr:row>
      <xdr:rowOff>16759</xdr:rowOff>
    </xdr:from>
    <xdr:to>
      <xdr:col>28</xdr:col>
      <xdr:colOff>480786</xdr:colOff>
      <xdr:row>65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36</xdr:row>
      <xdr:rowOff>265044</xdr:rowOff>
    </xdr:from>
    <xdr:to>
      <xdr:col>29</xdr:col>
      <xdr:colOff>145143</xdr:colOff>
      <xdr:row>37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38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39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145</xdr:row>
      <xdr:rowOff>24740</xdr:rowOff>
    </xdr:from>
    <xdr:to>
      <xdr:col>0</xdr:col>
      <xdr:colOff>865913</xdr:colOff>
      <xdr:row>147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113</xdr:row>
      <xdr:rowOff>32988</xdr:rowOff>
    </xdr:from>
    <xdr:to>
      <xdr:col>0</xdr:col>
      <xdr:colOff>890648</xdr:colOff>
      <xdr:row>115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29</xdr:col>
      <xdr:colOff>7470</xdr:colOff>
      <xdr:row>22</xdr:row>
      <xdr:rowOff>7471</xdr:rowOff>
    </xdr:to>
    <xdr:cxnSp macro="">
      <xdr:nvCxnSpPr>
        <xdr:cNvPr id="8" name="Connecteur droit 7"/>
        <xdr:cNvCxnSpPr/>
      </xdr:nvCxnSpPr>
      <xdr:spPr>
        <a:xfrm>
          <a:off x="911412" y="4512235"/>
          <a:ext cx="15464117" cy="747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186765</xdr:rowOff>
    </xdr:from>
    <xdr:to>
      <xdr:col>29</xdr:col>
      <xdr:colOff>34472</xdr:colOff>
      <xdr:row>26</xdr:row>
      <xdr:rowOff>3522</xdr:rowOff>
    </xdr:to>
    <xdr:cxnSp macro="">
      <xdr:nvCxnSpPr>
        <xdr:cNvPr id="29" name="Connecteur droit 28"/>
        <xdr:cNvCxnSpPr/>
      </xdr:nvCxnSpPr>
      <xdr:spPr>
        <a:xfrm>
          <a:off x="911412" y="5281706"/>
          <a:ext cx="15491119" cy="109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179294</xdr:rowOff>
    </xdr:from>
    <xdr:to>
      <xdr:col>29</xdr:col>
      <xdr:colOff>59872</xdr:colOff>
      <xdr:row>33</xdr:row>
      <xdr:rowOff>186872</xdr:rowOff>
    </xdr:to>
    <xdr:cxnSp macro="">
      <xdr:nvCxnSpPr>
        <xdr:cNvPr id="30" name="Connecteur droit 29"/>
        <xdr:cNvCxnSpPr/>
      </xdr:nvCxnSpPr>
      <xdr:spPr>
        <a:xfrm>
          <a:off x="911412" y="6828118"/>
          <a:ext cx="15516519" cy="757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371929</xdr:colOff>
      <xdr:row>65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8882" y="2271056"/>
          <a:ext cx="9542370" cy="1058689"/>
        </a:xfrm>
        <a:prstGeom prst="rect">
          <a:avLst/>
        </a:prstGeom>
        <a:solidFill>
          <a:schemeClr val="accent3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89648</xdr:rowOff>
    </xdr:from>
    <xdr:to>
      <xdr:col>23</xdr:col>
      <xdr:colOff>366058</xdr:colOff>
      <xdr:row>13</xdr:row>
      <xdr:rowOff>116349</xdr:rowOff>
    </xdr:to>
    <xdr:sp macro="" textlink="">
      <xdr:nvSpPr>
        <xdr:cNvPr id="33" name="Forme libre 32"/>
        <xdr:cNvSpPr/>
      </xdr:nvSpPr>
      <xdr:spPr>
        <a:xfrm>
          <a:off x="10222753" y="2450354"/>
          <a:ext cx="3411070" cy="41517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310627">
              <a:moveTo>
                <a:pt x="0" y="310627"/>
              </a:moveTo>
              <a:cubicBezTo>
                <a:pt x="329934" y="-137731"/>
                <a:pt x="1135530" y="-67884"/>
                <a:pt x="1382059" y="31062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216647</xdr:colOff>
      <xdr:row>4</xdr:row>
      <xdr:rowOff>97118</xdr:rowOff>
    </xdr:from>
    <xdr:ext cx="2145323" cy="376948"/>
    <xdr:sp macro="" textlink="">
      <xdr:nvSpPr>
        <xdr:cNvPr id="24" name="ZoneTexte 23"/>
        <xdr:cNvSpPr txBox="1"/>
      </xdr:nvSpPr>
      <xdr:spPr>
        <a:xfrm>
          <a:off x="2465294" y="1075765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13</xdr:col>
      <xdr:colOff>368300</xdr:colOff>
      <xdr:row>0</xdr:row>
      <xdr:rowOff>0</xdr:rowOff>
    </xdr:from>
    <xdr:to>
      <xdr:col>21</xdr:col>
      <xdr:colOff>482600</xdr:colOff>
      <xdr:row>10</xdr:row>
      <xdr:rowOff>63500</xdr:rowOff>
    </xdr:to>
    <xdr:grpSp>
      <xdr:nvGrpSpPr>
        <xdr:cNvPr id="9" name="Groupe 8"/>
        <xdr:cNvGrpSpPr/>
      </xdr:nvGrpSpPr>
      <xdr:grpSpPr>
        <a:xfrm>
          <a:off x="8144608" y="0"/>
          <a:ext cx="4656992" cy="2207846"/>
          <a:chOff x="8144608" y="0"/>
          <a:chExt cx="4656992" cy="220784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bject 1" hidden="1">
                <a:extLst>
                  <a:ext uri="{63B3BB69-23CF-44E3-9099-C40C66FF867C}">
                    <a14:compatExt spid="_x0000_s8193"/>
                  </a:ext>
                </a:extLst>
              </xdr:cNvPr>
              <xdr:cNvSpPr/>
            </xdr:nvSpPr>
            <xdr:spPr>
              <a:xfrm>
                <a:off x="8144608" y="0"/>
                <a:ext cx="4656992" cy="2207846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" name="ZoneTexte 2"/>
          <xdr:cNvSpPr txBox="1"/>
        </xdr:nvSpPr>
        <xdr:spPr>
          <a:xfrm>
            <a:off x="9261231" y="771769"/>
            <a:ext cx="460680" cy="3034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31" name="ZoneTexte 30"/>
          <xdr:cNvSpPr txBox="1"/>
        </xdr:nvSpPr>
        <xdr:spPr>
          <a:xfrm>
            <a:off x="11637352" y="1431867"/>
            <a:ext cx="460680" cy="306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34" name="ZoneTexte 33"/>
          <xdr:cNvSpPr txBox="1"/>
        </xdr:nvSpPr>
        <xdr:spPr>
          <a:xfrm>
            <a:off x="10320704" y="1210286"/>
            <a:ext cx="460679" cy="306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35" name="ZoneTexte 34"/>
          <xdr:cNvSpPr txBox="1"/>
        </xdr:nvSpPr>
        <xdr:spPr>
          <a:xfrm>
            <a:off x="12327732" y="1299185"/>
            <a:ext cx="460375" cy="3034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7" name="Ellipse 6"/>
          <xdr:cNvSpPr/>
        </xdr:nvSpPr>
        <xdr:spPr>
          <a:xfrm>
            <a:off x="8252558" y="350166"/>
            <a:ext cx="1520946" cy="14589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6" name="Ellipse 35"/>
          <xdr:cNvSpPr/>
        </xdr:nvSpPr>
        <xdr:spPr>
          <a:xfrm>
            <a:off x="9810811" y="308097"/>
            <a:ext cx="1520947" cy="1458974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7" name="Ellipse 36"/>
          <xdr:cNvSpPr/>
        </xdr:nvSpPr>
        <xdr:spPr>
          <a:xfrm>
            <a:off x="11342077" y="601118"/>
            <a:ext cx="833742" cy="90457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8" name="Ellipse 37"/>
          <xdr:cNvSpPr/>
        </xdr:nvSpPr>
        <xdr:spPr>
          <a:xfrm>
            <a:off x="12124226" y="1031569"/>
            <a:ext cx="293993" cy="45586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5"/>
  <sheetViews>
    <sheetView tabSelected="1" zoomScale="80" zoomScaleNormal="80" workbookViewId="0">
      <selection activeCell="J24" sqref="J24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s="1" customFormat="1" ht="20.5" thickBot="1">
      <c r="A1" s="37" t="s">
        <v>48</v>
      </c>
      <c r="B1" s="311" t="s">
        <v>94</v>
      </c>
      <c r="C1" s="312"/>
      <c r="D1" s="294" t="s">
        <v>18</v>
      </c>
      <c r="E1" s="313"/>
      <c r="F1" s="436" t="s">
        <v>134</v>
      </c>
      <c r="G1" s="437"/>
      <c r="H1" s="437"/>
      <c r="I1" s="437"/>
      <c r="J1" s="438"/>
      <c r="K1" s="43" t="s">
        <v>0</v>
      </c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</row>
    <row r="2" spans="1:148" s="1" customFormat="1" ht="20.5" thickBot="1">
      <c r="A2" s="63" t="s">
        <v>49</v>
      </c>
      <c r="B2" s="311" t="s">
        <v>95</v>
      </c>
      <c r="C2" s="312"/>
      <c r="D2" s="294" t="s">
        <v>17</v>
      </c>
      <c r="E2" s="313"/>
      <c r="F2" s="436" t="s">
        <v>138</v>
      </c>
      <c r="G2" s="437"/>
      <c r="H2" s="437"/>
      <c r="I2" s="437"/>
      <c r="J2" s="438"/>
      <c r="K2" s="44" t="s">
        <v>21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</row>
    <row r="3" spans="1:148" s="1" customFormat="1" ht="20.5" thickBot="1">
      <c r="A3" s="46" t="s">
        <v>50</v>
      </c>
      <c r="B3" s="311" t="s">
        <v>107</v>
      </c>
      <c r="C3" s="312"/>
      <c r="D3" s="294" t="s">
        <v>19</v>
      </c>
      <c r="E3" s="313"/>
      <c r="F3" s="436" t="s">
        <v>139</v>
      </c>
      <c r="G3" s="437"/>
      <c r="H3" s="437"/>
      <c r="I3" s="437"/>
      <c r="J3" s="438"/>
      <c r="K3" s="45" t="s">
        <v>22</v>
      </c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</row>
    <row r="4" spans="1:148" ht="16" thickBot="1">
      <c r="A4" s="1"/>
      <c r="B4" s="19"/>
      <c r="E4" s="21"/>
      <c r="F4" s="38"/>
      <c r="G4" s="38"/>
      <c r="I4" s="38"/>
      <c r="J4" s="38"/>
    </row>
    <row r="5" spans="1:148" ht="16" thickBot="1">
      <c r="A5" s="1"/>
      <c r="B5" s="19"/>
      <c r="E5" s="294"/>
      <c r="F5" s="295"/>
      <c r="G5" s="38"/>
      <c r="I5" s="38"/>
      <c r="J5" s="38"/>
    </row>
    <row r="6" spans="1:148" ht="16" thickBot="1"/>
    <row r="7" spans="1:148" ht="16" thickBot="1">
      <c r="A7" s="69"/>
      <c r="B7" s="87"/>
      <c r="C7" s="87"/>
      <c r="D7" s="87"/>
      <c r="E7" s="249"/>
      <c r="F7" s="250" t="s">
        <v>41</v>
      </c>
      <c r="G7" s="300" t="s">
        <v>46</v>
      </c>
      <c r="H7" s="301"/>
      <c r="I7" s="301"/>
      <c r="J7" s="300" t="s">
        <v>101</v>
      </c>
      <c r="K7" s="308"/>
      <c r="L7" s="101" t="s">
        <v>100</v>
      </c>
    </row>
    <row r="8" spans="1:148">
      <c r="A8" s="327" t="s">
        <v>45</v>
      </c>
      <c r="B8" s="328"/>
      <c r="C8" s="328"/>
      <c r="D8" s="328"/>
      <c r="E8" s="329"/>
      <c r="F8" s="251"/>
      <c r="G8" s="298"/>
      <c r="H8" s="299"/>
      <c r="I8" s="299"/>
      <c r="J8" s="306" t="s">
        <v>132</v>
      </c>
      <c r="K8" s="307"/>
      <c r="L8" s="315"/>
    </row>
    <row r="9" spans="1:148">
      <c r="A9" s="333" t="s">
        <v>47</v>
      </c>
      <c r="B9" s="334"/>
      <c r="C9" s="334"/>
      <c r="D9" s="334"/>
      <c r="E9" s="335"/>
      <c r="F9" s="242"/>
      <c r="G9" s="296"/>
      <c r="H9" s="297"/>
      <c r="I9" s="297"/>
      <c r="J9" s="304" t="s">
        <v>102</v>
      </c>
      <c r="K9" s="305"/>
      <c r="L9" s="316"/>
    </row>
    <row r="10" spans="1:148">
      <c r="A10" s="321" t="s">
        <v>60</v>
      </c>
      <c r="B10" s="322"/>
      <c r="C10" s="322"/>
      <c r="D10" s="322"/>
      <c r="E10" s="25" t="s">
        <v>11</v>
      </c>
      <c r="F10" s="242"/>
      <c r="G10" s="296"/>
      <c r="H10" s="297"/>
      <c r="I10" s="297"/>
      <c r="J10" s="304" t="s">
        <v>103</v>
      </c>
      <c r="K10" s="305"/>
      <c r="L10" s="316"/>
    </row>
    <row r="11" spans="1:148">
      <c r="A11" s="323"/>
      <c r="B11" s="324"/>
      <c r="C11" s="324"/>
      <c r="D11" s="324"/>
      <c r="E11" s="25" t="s">
        <v>8</v>
      </c>
      <c r="F11" s="242"/>
      <c r="G11" s="296"/>
      <c r="H11" s="297"/>
      <c r="I11" s="297"/>
      <c r="J11" s="304" t="s">
        <v>103</v>
      </c>
      <c r="K11" s="305"/>
      <c r="L11" s="316"/>
    </row>
    <row r="12" spans="1:148">
      <c r="A12" s="323"/>
      <c r="B12" s="324"/>
      <c r="C12" s="324"/>
      <c r="D12" s="324"/>
      <c r="E12" s="25" t="s">
        <v>9</v>
      </c>
      <c r="F12" s="242"/>
      <c r="G12" s="309"/>
      <c r="H12" s="310"/>
      <c r="I12" s="310"/>
      <c r="J12" s="304" t="s">
        <v>103</v>
      </c>
      <c r="K12" s="305"/>
      <c r="L12" s="316"/>
    </row>
    <row r="13" spans="1:148">
      <c r="A13" s="325"/>
      <c r="B13" s="326"/>
      <c r="C13" s="326"/>
      <c r="D13" s="326"/>
      <c r="E13" s="28" t="s">
        <v>10</v>
      </c>
      <c r="F13" s="242"/>
      <c r="G13" s="296"/>
      <c r="H13" s="297"/>
      <c r="I13" s="297"/>
      <c r="J13" s="304" t="s">
        <v>103</v>
      </c>
      <c r="K13" s="305"/>
      <c r="L13" s="316"/>
    </row>
    <row r="14" spans="1:148">
      <c r="A14" s="330" t="s">
        <v>51</v>
      </c>
      <c r="B14" s="331"/>
      <c r="C14" s="331"/>
      <c r="D14" s="331"/>
      <c r="E14" s="332"/>
      <c r="F14" s="242"/>
      <c r="G14" s="296"/>
      <c r="H14" s="297"/>
      <c r="I14" s="297"/>
      <c r="J14" s="304" t="s">
        <v>133</v>
      </c>
      <c r="K14" s="305"/>
      <c r="L14" s="316"/>
    </row>
    <row r="15" spans="1:148" ht="16" thickBot="1">
      <c r="A15" s="318" t="s">
        <v>52</v>
      </c>
      <c r="B15" s="319"/>
      <c r="C15" s="319"/>
      <c r="D15" s="319"/>
      <c r="E15" s="320"/>
      <c r="F15" s="252"/>
      <c r="G15" s="336"/>
      <c r="H15" s="337"/>
      <c r="I15" s="337"/>
      <c r="J15" s="302" t="s">
        <v>104</v>
      </c>
      <c r="K15" s="303"/>
      <c r="L15" s="317"/>
    </row>
  </sheetData>
  <mergeCells count="34">
    <mergeCell ref="L8:L15"/>
    <mergeCell ref="A15:E15"/>
    <mergeCell ref="A10:D13"/>
    <mergeCell ref="A8:E8"/>
    <mergeCell ref="A14:E14"/>
    <mergeCell ref="A9:E9"/>
    <mergeCell ref="G11:I11"/>
    <mergeCell ref="G15:I15"/>
    <mergeCell ref="G10:I10"/>
    <mergeCell ref="B3:C3"/>
    <mergeCell ref="B2:C2"/>
    <mergeCell ref="B1:C1"/>
    <mergeCell ref="D1:E1"/>
    <mergeCell ref="F1:J1"/>
    <mergeCell ref="D2:E2"/>
    <mergeCell ref="F2:J2"/>
    <mergeCell ref="D3:E3"/>
    <mergeCell ref="F3:J3"/>
    <mergeCell ref="E5:F5"/>
    <mergeCell ref="G9:I9"/>
    <mergeCell ref="G8:I8"/>
    <mergeCell ref="G7:I7"/>
    <mergeCell ref="J15:K15"/>
    <mergeCell ref="J14:K14"/>
    <mergeCell ref="J13:K13"/>
    <mergeCell ref="J12:K12"/>
    <mergeCell ref="J11:K11"/>
    <mergeCell ref="J10:K10"/>
    <mergeCell ref="J9:K9"/>
    <mergeCell ref="J8:K8"/>
    <mergeCell ref="J7:K7"/>
    <mergeCell ref="G14:I14"/>
    <mergeCell ref="G13:I13"/>
    <mergeCell ref="G12:I1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topLeftCell="A21" zoomScale="130" zoomScaleNormal="130" workbookViewId="0">
      <selection activeCell="M13" sqref="M13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63" t="s">
        <v>48</v>
      </c>
      <c r="B1" s="311" t="str">
        <f>Synthese!B1</f>
        <v>GINGLIDERS</v>
      </c>
      <c r="C1" s="352"/>
      <c r="D1" s="353"/>
      <c r="F1" s="294" t="s">
        <v>18</v>
      </c>
      <c r="G1" s="313"/>
      <c r="H1" s="295"/>
      <c r="I1" s="311" t="str">
        <f>Synthese!F1</f>
        <v>DENIS WRC 2015</v>
      </c>
      <c r="J1" s="352"/>
      <c r="K1" s="352"/>
      <c r="L1" s="352"/>
      <c r="M1" s="35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3" t="s">
        <v>49</v>
      </c>
      <c r="B2" s="311" t="str">
        <f>Synthese!B2</f>
        <v>BOOM 9</v>
      </c>
      <c r="C2" s="352"/>
      <c r="D2" s="353"/>
      <c r="F2" s="294" t="s">
        <v>17</v>
      </c>
      <c r="G2" s="313"/>
      <c r="H2" s="295"/>
      <c r="I2" s="311" t="str">
        <f>Synthese!F2</f>
        <v>BB12K6200004P</v>
      </c>
      <c r="J2" s="352"/>
      <c r="K2" s="352"/>
      <c r="L2" s="352"/>
      <c r="M2" s="35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50</v>
      </c>
      <c r="B3" s="311" t="str">
        <f>Synthese!B3</f>
        <v>MEDIUM</v>
      </c>
      <c r="C3" s="352"/>
      <c r="D3" s="353"/>
      <c r="F3" s="294" t="s">
        <v>19</v>
      </c>
      <c r="G3" s="313"/>
      <c r="H3" s="295"/>
      <c r="I3" s="311" t="str">
        <f>Synthese!F3</f>
        <v>14/03/2015</v>
      </c>
      <c r="J3" s="352"/>
      <c r="K3" s="352"/>
      <c r="L3" s="352"/>
      <c r="M3" s="35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66"/>
    </row>
    <row r="7" spans="1:151" ht="16" thickBot="1"/>
    <row r="8" spans="1:151" ht="18.5" thickBot="1">
      <c r="A8" s="354" t="s">
        <v>59</v>
      </c>
      <c r="B8" s="356"/>
      <c r="C8" s="356"/>
      <c r="D8" s="95" t="s">
        <v>57</v>
      </c>
      <c r="E8" s="94" t="s">
        <v>58</v>
      </c>
      <c r="G8" s="59"/>
      <c r="H8" s="354" t="s">
        <v>27</v>
      </c>
      <c r="I8" s="355"/>
      <c r="J8" s="59"/>
      <c r="M8" s="19"/>
      <c r="N8" s="1"/>
      <c r="O8" s="43" t="s">
        <v>0</v>
      </c>
    </row>
    <row r="9" spans="1:151" ht="16" thickBot="1">
      <c r="A9" s="69"/>
      <c r="B9" s="87" t="s">
        <v>24</v>
      </c>
      <c r="C9" s="88" t="s">
        <v>25</v>
      </c>
      <c r="D9" s="89" t="s">
        <v>34</v>
      </c>
      <c r="E9" s="90" t="s">
        <v>35</v>
      </c>
      <c r="G9" s="1"/>
      <c r="H9" s="69"/>
      <c r="I9" s="70"/>
      <c r="J9" s="70" t="s">
        <v>24</v>
      </c>
      <c r="K9" s="24"/>
      <c r="M9" s="24"/>
      <c r="N9" s="1"/>
      <c r="O9" s="44" t="s">
        <v>21</v>
      </c>
    </row>
    <row r="10" spans="1:151" ht="16" thickBot="1">
      <c r="A10" s="68" t="s">
        <v>33</v>
      </c>
      <c r="B10" s="244">
        <v>13264</v>
      </c>
      <c r="C10" s="91" t="s">
        <v>113</v>
      </c>
      <c r="D10" s="92">
        <f>B10*1.02</f>
        <v>13529.28</v>
      </c>
      <c r="E10" s="93">
        <f>B10*0.98</f>
        <v>12998.72</v>
      </c>
      <c r="H10" s="68" t="s">
        <v>33</v>
      </c>
      <c r="I10" s="243">
        <f>J10+M10</f>
        <v>-37</v>
      </c>
      <c r="J10" s="77"/>
      <c r="K10" s="348" t="s">
        <v>98</v>
      </c>
      <c r="L10" s="349"/>
      <c r="M10" s="253">
        <v>-37</v>
      </c>
      <c r="N10" s="61"/>
      <c r="O10" s="45" t="s">
        <v>22</v>
      </c>
      <c r="R10" s="2"/>
    </row>
    <row r="11" spans="1:151" ht="20" customHeight="1" thickBot="1">
      <c r="A11" s="71" t="s">
        <v>26</v>
      </c>
      <c r="B11" s="48">
        <v>6787</v>
      </c>
      <c r="C11" s="84" t="s">
        <v>113</v>
      </c>
      <c r="D11" s="85">
        <f>B11*1.01</f>
        <v>6854.87</v>
      </c>
      <c r="E11" s="86">
        <f>B11*0.99</f>
        <v>6719.13</v>
      </c>
      <c r="H11" s="71" t="s">
        <v>26</v>
      </c>
      <c r="I11" s="243">
        <f>J11+M11</f>
        <v>0</v>
      </c>
      <c r="J11" s="77"/>
      <c r="K11" s="348"/>
      <c r="L11" s="349"/>
      <c r="M11" s="253">
        <v>0</v>
      </c>
      <c r="N11" s="1"/>
      <c r="O11" s="67" t="s">
        <v>13</v>
      </c>
    </row>
    <row r="12" spans="1:151" ht="16" thickBot="1">
      <c r="A12" s="19"/>
      <c r="B12" s="24"/>
      <c r="C12" s="24"/>
      <c r="D12" s="95" t="s">
        <v>110</v>
      </c>
      <c r="E12" s="94" t="s">
        <v>111</v>
      </c>
      <c r="F12" s="60"/>
      <c r="H12" s="19"/>
      <c r="I12" s="60"/>
      <c r="J12" s="24"/>
      <c r="K12" s="19"/>
      <c r="M12" s="60"/>
      <c r="N12" s="1"/>
      <c r="O12" s="1"/>
    </row>
    <row r="13" spans="1:151">
      <c r="A13" s="57"/>
      <c r="B13" s="1"/>
      <c r="E13" s="7"/>
      <c r="F13" s="7"/>
      <c r="M13" s="60"/>
    </row>
    <row r="14" spans="1:151">
      <c r="A14" s="57"/>
      <c r="B14" s="1"/>
      <c r="E14" s="7"/>
      <c r="F14" s="7"/>
      <c r="L14" s="19"/>
      <c r="M14" s="2"/>
    </row>
    <row r="15" spans="1:151">
      <c r="A15" s="57"/>
      <c r="B15" s="1"/>
      <c r="E15" s="7"/>
      <c r="F15" s="7"/>
      <c r="L15" s="19"/>
      <c r="M15" s="2"/>
    </row>
    <row r="16" spans="1:151">
      <c r="A16" s="57"/>
      <c r="B16" s="1"/>
      <c r="E16" s="7"/>
      <c r="F16" s="7"/>
      <c r="L16" s="19"/>
      <c r="M16" s="2"/>
    </row>
    <row r="17" spans="1:13">
      <c r="A17" s="57"/>
      <c r="B17" s="1"/>
      <c r="E17" s="7"/>
      <c r="F17" s="7"/>
      <c r="L17" s="290"/>
      <c r="M17" s="2"/>
    </row>
    <row r="18" spans="1:13" ht="16" thickBot="1"/>
    <row r="19" spans="1:13" ht="16" thickBot="1">
      <c r="A19" s="342" t="s">
        <v>109</v>
      </c>
      <c r="B19" s="343"/>
      <c r="C19" s="343"/>
      <c r="D19" s="344"/>
      <c r="E19" s="342" t="s">
        <v>98</v>
      </c>
      <c r="F19" s="344"/>
      <c r="H19" s="342" t="s">
        <v>108</v>
      </c>
      <c r="I19" s="343"/>
      <c r="J19" s="343"/>
      <c r="K19" s="343"/>
      <c r="L19" s="343"/>
      <c r="M19" s="344"/>
    </row>
    <row r="20" spans="1:13" ht="16" thickBot="1">
      <c r="A20" s="342" t="s">
        <v>28</v>
      </c>
      <c r="B20" s="344"/>
      <c r="C20" s="342" t="s">
        <v>29</v>
      </c>
      <c r="D20" s="344"/>
      <c r="E20" s="73">
        <v>0</v>
      </c>
      <c r="F20" s="72" t="s">
        <v>53</v>
      </c>
      <c r="H20" s="342" t="s">
        <v>28</v>
      </c>
      <c r="I20" s="344"/>
      <c r="J20" s="342" t="s">
        <v>29</v>
      </c>
      <c r="K20" s="343"/>
      <c r="L20" s="343"/>
      <c r="M20" s="344"/>
    </row>
    <row r="21" spans="1:13" ht="16" thickBot="1">
      <c r="A21" s="96"/>
      <c r="B21" s="222"/>
      <c r="C21" s="223" t="s">
        <v>31</v>
      </c>
      <c r="D21" s="224" t="s">
        <v>32</v>
      </c>
      <c r="E21" s="223" t="s">
        <v>31</v>
      </c>
      <c r="F21" s="225" t="s">
        <v>32</v>
      </c>
      <c r="H21" s="96"/>
      <c r="I21" s="222"/>
      <c r="J21" s="223" t="s">
        <v>31</v>
      </c>
      <c r="K21" s="224" t="s">
        <v>32</v>
      </c>
      <c r="L21" s="223" t="s">
        <v>31</v>
      </c>
      <c r="M21" s="225" t="s">
        <v>32</v>
      </c>
    </row>
    <row r="22" spans="1:13" ht="16" thickBot="1">
      <c r="A22" s="68" t="s">
        <v>91</v>
      </c>
      <c r="B22" s="74">
        <v>2168</v>
      </c>
      <c r="C22" s="217">
        <f t="shared" ref="C22:D28" si="0">E22+$E$20</f>
        <v>0</v>
      </c>
      <c r="D22" s="217">
        <f t="shared" si="0"/>
        <v>0</v>
      </c>
      <c r="E22" s="221"/>
      <c r="F22" s="221"/>
      <c r="H22" s="68" t="s">
        <v>92</v>
      </c>
      <c r="I22" s="245">
        <v>1975</v>
      </c>
      <c r="J22" s="217">
        <f t="shared" ref="J22:K27" si="1">L22+$E$20</f>
        <v>0</v>
      </c>
      <c r="K22" s="217">
        <f t="shared" si="1"/>
        <v>0</v>
      </c>
      <c r="L22" s="220"/>
      <c r="M22" s="218"/>
    </row>
    <row r="23" spans="1:13">
      <c r="A23" s="68" t="s">
        <v>30</v>
      </c>
      <c r="B23" s="74">
        <v>2123</v>
      </c>
      <c r="C23" s="217">
        <f t="shared" si="0"/>
        <v>0</v>
      </c>
      <c r="D23" s="217">
        <f t="shared" si="0"/>
        <v>0</v>
      </c>
      <c r="E23" s="221"/>
      <c r="F23" s="221"/>
      <c r="H23" s="68" t="s">
        <v>30</v>
      </c>
      <c r="I23" s="245">
        <v>1929</v>
      </c>
      <c r="J23" s="217">
        <f t="shared" si="1"/>
        <v>0</v>
      </c>
      <c r="K23" s="217">
        <f t="shared" si="1"/>
        <v>0</v>
      </c>
      <c r="L23" s="220"/>
      <c r="M23" s="218"/>
    </row>
    <row r="24" spans="1:13">
      <c r="A24" s="78" t="s">
        <v>54</v>
      </c>
      <c r="B24" s="293">
        <v>2073</v>
      </c>
      <c r="C24" s="75">
        <f t="shared" si="0"/>
        <v>0</v>
      </c>
      <c r="D24" s="75">
        <f t="shared" si="0"/>
        <v>0</v>
      </c>
      <c r="E24" s="77"/>
      <c r="F24" s="77"/>
      <c r="H24" s="78" t="s">
        <v>54</v>
      </c>
      <c r="I24" s="62">
        <v>1883</v>
      </c>
      <c r="J24" s="75">
        <f t="shared" si="1"/>
        <v>0</v>
      </c>
      <c r="K24" s="75">
        <f t="shared" si="1"/>
        <v>0</v>
      </c>
      <c r="L24" s="55"/>
      <c r="M24" s="76"/>
    </row>
    <row r="25" spans="1:13">
      <c r="A25" s="51" t="s">
        <v>61</v>
      </c>
      <c r="B25" s="293">
        <v>1855</v>
      </c>
      <c r="C25" s="75">
        <f t="shared" si="0"/>
        <v>0</v>
      </c>
      <c r="D25" s="75">
        <f t="shared" si="0"/>
        <v>0</v>
      </c>
      <c r="E25" s="77"/>
      <c r="F25" s="77"/>
      <c r="H25" s="51" t="s">
        <v>65</v>
      </c>
      <c r="I25" s="47">
        <v>1703</v>
      </c>
      <c r="J25" s="75">
        <f t="shared" si="1"/>
        <v>0</v>
      </c>
      <c r="K25" s="75">
        <f t="shared" si="1"/>
        <v>0</v>
      </c>
      <c r="L25" s="55"/>
      <c r="M25" s="76"/>
    </row>
    <row r="26" spans="1:13">
      <c r="A26" s="51" t="s">
        <v>62</v>
      </c>
      <c r="B26" s="293">
        <v>1750</v>
      </c>
      <c r="C26" s="75">
        <f t="shared" si="0"/>
        <v>0</v>
      </c>
      <c r="D26" s="75">
        <f t="shared" si="0"/>
        <v>0</v>
      </c>
      <c r="E26" s="77"/>
      <c r="F26" s="77"/>
      <c r="H26" s="51" t="s">
        <v>66</v>
      </c>
      <c r="I26" s="62">
        <v>1603</v>
      </c>
      <c r="J26" s="75">
        <f t="shared" si="1"/>
        <v>0</v>
      </c>
      <c r="K26" s="75">
        <f t="shared" si="1"/>
        <v>0</v>
      </c>
      <c r="L26" s="55"/>
      <c r="M26" s="76"/>
    </row>
    <row r="27" spans="1:13">
      <c r="A27" s="51" t="s">
        <v>63</v>
      </c>
      <c r="B27" s="293">
        <v>925</v>
      </c>
      <c r="C27" s="75">
        <f t="shared" si="0"/>
        <v>0</v>
      </c>
      <c r="D27" s="75">
        <f t="shared" si="0"/>
        <v>0</v>
      </c>
      <c r="E27" s="55"/>
      <c r="F27" s="55"/>
      <c r="H27" s="51" t="s">
        <v>67</v>
      </c>
      <c r="I27" s="47">
        <v>848</v>
      </c>
      <c r="J27" s="75">
        <f t="shared" si="1"/>
        <v>0</v>
      </c>
      <c r="K27" s="75">
        <f t="shared" si="1"/>
        <v>0</v>
      </c>
      <c r="L27" s="55"/>
      <c r="M27" s="76"/>
    </row>
    <row r="28" spans="1:13" ht="16" thickBot="1">
      <c r="A28" s="58" t="s">
        <v>64</v>
      </c>
      <c r="B28" s="293">
        <v>456</v>
      </c>
      <c r="C28" s="75">
        <f t="shared" si="0"/>
        <v>0</v>
      </c>
      <c r="D28" s="75">
        <f t="shared" si="0"/>
        <v>0</v>
      </c>
      <c r="E28" s="292"/>
      <c r="F28" s="292"/>
      <c r="H28" s="58" t="s">
        <v>68</v>
      </c>
      <c r="I28" s="48">
        <v>417</v>
      </c>
      <c r="J28" s="219">
        <f>L28+$E$20</f>
        <v>0</v>
      </c>
      <c r="K28" s="219">
        <f>M28+$E$20</f>
        <v>0</v>
      </c>
      <c r="L28" s="56"/>
      <c r="M28" s="79"/>
    </row>
    <row r="29" spans="1:13" ht="16" thickBot="1"/>
    <row r="30" spans="1:13" ht="16" thickBot="1">
      <c r="A30" s="131"/>
      <c r="B30" s="131"/>
      <c r="C30" s="131"/>
      <c r="D30" s="131"/>
      <c r="E30" s="347"/>
      <c r="F30" s="347"/>
      <c r="H30" s="342" t="s">
        <v>114</v>
      </c>
      <c r="I30" s="343"/>
      <c r="J30" s="343"/>
      <c r="K30" s="343"/>
      <c r="L30" s="343"/>
      <c r="M30" s="344"/>
    </row>
    <row r="31" spans="1:13" ht="16" thickBot="1">
      <c r="A31" s="347"/>
      <c r="B31" s="347"/>
      <c r="C31" s="347"/>
      <c r="D31" s="347"/>
      <c r="E31" s="131"/>
      <c r="F31" s="131"/>
      <c r="H31" s="342" t="s">
        <v>28</v>
      </c>
      <c r="I31" s="344"/>
      <c r="J31" s="342" t="s">
        <v>29</v>
      </c>
      <c r="K31" s="343"/>
      <c r="L31" s="343"/>
      <c r="M31" s="344"/>
    </row>
    <row r="32" spans="1:13" ht="16" thickBot="1">
      <c r="A32" s="234"/>
      <c r="B32" s="235"/>
      <c r="C32" s="239"/>
      <c r="D32" s="239"/>
      <c r="E32" s="239"/>
      <c r="F32" s="239"/>
      <c r="H32" s="96"/>
      <c r="I32" s="222"/>
      <c r="J32" s="223" t="s">
        <v>31</v>
      </c>
      <c r="K32" s="224" t="s">
        <v>32</v>
      </c>
      <c r="L32" s="223" t="s">
        <v>31</v>
      </c>
      <c r="M32" s="225" t="s">
        <v>32</v>
      </c>
    </row>
    <row r="33" spans="1:13">
      <c r="A33" s="19"/>
      <c r="B33" s="235"/>
      <c r="C33" s="24"/>
      <c r="D33" s="24"/>
      <c r="E33" s="19"/>
      <c r="F33" s="24"/>
      <c r="H33" s="68" t="s">
        <v>93</v>
      </c>
      <c r="I33" s="216">
        <v>651</v>
      </c>
      <c r="J33" s="217">
        <f t="shared" ref="J33:K36" si="2">L33+$E$20</f>
        <v>0</v>
      </c>
      <c r="K33" s="217">
        <f t="shared" si="2"/>
        <v>0</v>
      </c>
      <c r="L33" s="220"/>
      <c r="M33" s="220"/>
    </row>
    <row r="34" spans="1:13">
      <c r="A34" s="19"/>
      <c r="B34" s="24"/>
      <c r="C34" s="24"/>
      <c r="D34" s="24"/>
      <c r="E34" s="19"/>
      <c r="F34" s="24"/>
      <c r="H34" s="51" t="s">
        <v>96</v>
      </c>
      <c r="I34" s="293">
        <v>543</v>
      </c>
      <c r="J34" s="75">
        <f t="shared" si="2"/>
        <v>0</v>
      </c>
      <c r="K34" s="75">
        <f t="shared" si="2"/>
        <v>0</v>
      </c>
      <c r="L34" s="55"/>
      <c r="M34" s="55"/>
    </row>
    <row r="35" spans="1:13">
      <c r="A35" s="19"/>
      <c r="B35" s="24"/>
      <c r="C35" s="24"/>
      <c r="D35" s="24"/>
      <c r="E35" s="24"/>
      <c r="F35" s="24"/>
      <c r="H35" s="51" t="s">
        <v>97</v>
      </c>
      <c r="I35" s="293">
        <v>282</v>
      </c>
      <c r="J35" s="75">
        <f>L35+$E$20</f>
        <v>0</v>
      </c>
      <c r="K35" s="75">
        <f t="shared" si="2"/>
        <v>0</v>
      </c>
      <c r="L35" s="55"/>
      <c r="M35" s="55"/>
    </row>
    <row r="36" spans="1:13">
      <c r="H36" s="246" t="s">
        <v>105</v>
      </c>
      <c r="I36" s="293">
        <v>145</v>
      </c>
      <c r="J36" s="75">
        <f t="shared" si="2"/>
        <v>0</v>
      </c>
      <c r="K36" s="75">
        <f t="shared" si="2"/>
        <v>0</v>
      </c>
      <c r="L36" s="55"/>
      <c r="M36" s="55"/>
    </row>
    <row r="39" spans="1:13" ht="16" thickBot="1">
      <c r="F39" s="24"/>
      <c r="G39" s="24"/>
      <c r="H39" s="24"/>
    </row>
    <row r="40" spans="1:13" ht="18.5" thickBot="1">
      <c r="A40" s="65" t="s">
        <v>36</v>
      </c>
      <c r="B40" s="64"/>
      <c r="F40" s="24"/>
      <c r="G40" s="24"/>
      <c r="H40" s="24"/>
    </row>
    <row r="41" spans="1:13">
      <c r="A41" s="345"/>
      <c r="B41" s="346"/>
      <c r="C41" s="53" t="s">
        <v>112</v>
      </c>
      <c r="F41" s="350"/>
      <c r="G41" s="351"/>
      <c r="H41" s="24"/>
    </row>
    <row r="42" spans="1:13">
      <c r="A42" s="340" t="s">
        <v>37</v>
      </c>
      <c r="B42" s="341"/>
      <c r="C42" s="76"/>
      <c r="F42" s="17"/>
      <c r="G42" s="17"/>
      <c r="H42" s="24"/>
    </row>
    <row r="43" spans="1:13">
      <c r="A43" s="340" t="s">
        <v>38</v>
      </c>
      <c r="B43" s="341"/>
      <c r="C43" s="76"/>
      <c r="F43" s="24"/>
      <c r="G43" s="24"/>
      <c r="H43" s="24"/>
    </row>
    <row r="44" spans="1:13">
      <c r="A44" s="340" t="s">
        <v>39</v>
      </c>
      <c r="B44" s="341"/>
      <c r="C44" s="76"/>
      <c r="F44" s="24"/>
      <c r="G44" s="24"/>
      <c r="H44" s="24"/>
    </row>
    <row r="45" spans="1:13">
      <c r="A45" s="340" t="s">
        <v>40</v>
      </c>
      <c r="B45" s="341"/>
      <c r="C45" s="76"/>
      <c r="F45" s="24"/>
      <c r="G45" s="24"/>
      <c r="H45" s="24"/>
    </row>
    <row r="46" spans="1:13">
      <c r="A46" s="340" t="s">
        <v>42</v>
      </c>
      <c r="B46" s="341"/>
      <c r="C46" s="76"/>
      <c r="F46" s="24"/>
      <c r="G46" s="24"/>
      <c r="H46" s="24"/>
    </row>
    <row r="47" spans="1:13">
      <c r="A47" s="340" t="s">
        <v>43</v>
      </c>
      <c r="B47" s="341"/>
      <c r="C47" s="76"/>
      <c r="F47" s="24"/>
      <c r="G47" s="24"/>
      <c r="H47" s="24"/>
    </row>
    <row r="48" spans="1:13" ht="46.5" customHeight="1" thickBot="1">
      <c r="A48" s="338" t="s">
        <v>44</v>
      </c>
      <c r="B48" s="339"/>
      <c r="C48" s="79"/>
    </row>
  </sheetData>
  <mergeCells count="35">
    <mergeCell ref="B1:D1"/>
    <mergeCell ref="B2:D2"/>
    <mergeCell ref="B3:D3"/>
    <mergeCell ref="F1:H1"/>
    <mergeCell ref="H8:I8"/>
    <mergeCell ref="I1:M1"/>
    <mergeCell ref="F2:H2"/>
    <mergeCell ref="I2:M2"/>
    <mergeCell ref="F3:H3"/>
    <mergeCell ref="I3:M3"/>
    <mergeCell ref="A8:C8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A48:B48"/>
    <mergeCell ref="A45:B45"/>
    <mergeCell ref="A44:B44"/>
    <mergeCell ref="A43:B43"/>
    <mergeCell ref="A19:D19"/>
    <mergeCell ref="A20:B20"/>
    <mergeCell ref="C20:D20"/>
    <mergeCell ref="A42:B42"/>
    <mergeCell ref="A41:B41"/>
    <mergeCell ref="A31:B31"/>
    <mergeCell ref="C31:D31"/>
  </mergeCells>
  <phoneticPr fontId="0" type="noConversion"/>
  <conditionalFormatting sqref="C34:D34">
    <cfRule type="cellIs" dxfId="121" priority="69" operator="greaterThan">
      <formula>$B$34+10</formula>
    </cfRule>
    <cfRule type="cellIs" dxfId="120" priority="70" operator="lessThan">
      <formula>$B$34-10</formula>
    </cfRule>
  </conditionalFormatting>
  <conditionalFormatting sqref="C35:D35">
    <cfRule type="cellIs" dxfId="119" priority="65" operator="greaterThan">
      <formula>$B$35+10</formula>
    </cfRule>
    <cfRule type="cellIs" dxfId="118" priority="66" operator="lessThan">
      <formula>$B$35-10</formula>
    </cfRule>
  </conditionalFormatting>
  <conditionalFormatting sqref="D23">
    <cfRule type="cellIs" dxfId="117" priority="87" stopIfTrue="1" operator="greaterThan">
      <formula>$B$23+10</formula>
    </cfRule>
    <cfRule type="cellIs" dxfId="116" priority="88" stopIfTrue="1" operator="lessThan">
      <formula>$B$23-10</formula>
    </cfRule>
  </conditionalFormatting>
  <conditionalFormatting sqref="C24:D24">
    <cfRule type="cellIs" dxfId="115" priority="61" operator="lessThan">
      <formula>$B$24-10</formula>
    </cfRule>
    <cfRule type="cellIs" dxfId="114" priority="62" operator="greaterThan">
      <formula>$B$24+10</formula>
    </cfRule>
  </conditionalFormatting>
  <conditionalFormatting sqref="J23:K23">
    <cfRule type="cellIs" dxfId="113" priority="57" operator="lessThan">
      <formula>$I$23-10</formula>
    </cfRule>
    <cfRule type="cellIs" dxfId="112" priority="58" operator="greaterThan">
      <formula>$I$23+10</formula>
    </cfRule>
  </conditionalFormatting>
  <conditionalFormatting sqref="J24:K24">
    <cfRule type="cellIs" dxfId="111" priority="55" operator="lessThan">
      <formula>$I$24-10</formula>
    </cfRule>
    <cfRule type="cellIs" dxfId="110" priority="56" operator="greaterThan">
      <formula>$I$24+10</formula>
    </cfRule>
  </conditionalFormatting>
  <conditionalFormatting sqref="J25:K25">
    <cfRule type="cellIs" dxfId="109" priority="53" operator="lessThan">
      <formula>$I$25-10</formula>
    </cfRule>
    <cfRule type="cellIs" dxfId="108" priority="54" operator="greaterThan">
      <formula>$I$25+10</formula>
    </cfRule>
  </conditionalFormatting>
  <conditionalFormatting sqref="J26:K26">
    <cfRule type="cellIs" dxfId="107" priority="51" operator="lessThan">
      <formula>$I$26-10</formula>
    </cfRule>
    <cfRule type="cellIs" dxfId="106" priority="52" operator="greaterThan">
      <formula>$I$26+10</formula>
    </cfRule>
  </conditionalFormatting>
  <conditionalFormatting sqref="J27:K27">
    <cfRule type="cellIs" dxfId="105" priority="49" operator="lessThan">
      <formula>$I$27-10</formula>
    </cfRule>
    <cfRule type="cellIs" dxfId="104" priority="50" operator="greaterThan">
      <formula>$I$27+10</formula>
    </cfRule>
  </conditionalFormatting>
  <conditionalFormatting sqref="J28:K28">
    <cfRule type="cellIs" dxfId="103" priority="47" operator="lessThan">
      <formula>$I$28-10</formula>
    </cfRule>
    <cfRule type="cellIs" dxfId="102" priority="48" operator="greaterThan">
      <formula>$I$28+10</formula>
    </cfRule>
  </conditionalFormatting>
  <conditionalFormatting sqref="J34:K34">
    <cfRule type="cellIs" dxfId="101" priority="41" operator="lessThan">
      <formula>$I$34-10</formula>
    </cfRule>
    <cfRule type="cellIs" dxfId="100" priority="42" operator="greaterThan">
      <formula>$I$34+10</formula>
    </cfRule>
  </conditionalFormatting>
  <conditionalFormatting sqref="C23">
    <cfRule type="cellIs" dxfId="99" priority="85" operator="lessThan">
      <formula>$B$23-10</formula>
    </cfRule>
    <cfRule type="cellIs" dxfId="98" priority="86" operator="greaterThan">
      <formula>$B$23+10</formula>
    </cfRule>
  </conditionalFormatting>
  <conditionalFormatting sqref="D22">
    <cfRule type="cellIs" dxfId="97" priority="27" stopIfTrue="1" operator="greaterThan">
      <formula>$B$22+10</formula>
    </cfRule>
    <cfRule type="cellIs" dxfId="96" priority="28" stopIfTrue="1" operator="lessThan">
      <formula>$B$22-10</formula>
    </cfRule>
  </conditionalFormatting>
  <conditionalFormatting sqref="J22:K22">
    <cfRule type="cellIs" dxfId="95" priority="23" operator="lessThan">
      <formula>$I$22-10</formula>
    </cfRule>
    <cfRule type="cellIs" dxfId="94" priority="24" operator="greaterThan">
      <formula>$I$22+10</formula>
    </cfRule>
  </conditionalFormatting>
  <conditionalFormatting sqref="C22">
    <cfRule type="cellIs" dxfId="93" priority="25" operator="lessThan">
      <formula>$B$22-10</formula>
    </cfRule>
    <cfRule type="cellIs" dxfId="92" priority="26" operator="greaterThan">
      <formula>$B$22+10</formula>
    </cfRule>
  </conditionalFormatting>
  <conditionalFormatting sqref="C25:D25">
    <cfRule type="cellIs" dxfId="91" priority="17" operator="lessThan">
      <formula>$B$25-10</formula>
    </cfRule>
    <cfRule type="cellIs" dxfId="90" priority="18" operator="greaterThan">
      <formula>$B$25+10</formula>
    </cfRule>
  </conditionalFormatting>
  <conditionalFormatting sqref="C26:D26">
    <cfRule type="cellIs" dxfId="89" priority="15" operator="lessThan">
      <formula>$B$26-10</formula>
    </cfRule>
    <cfRule type="cellIs" dxfId="88" priority="16" operator="greaterThan">
      <formula>$B$26+10</formula>
    </cfRule>
  </conditionalFormatting>
  <conditionalFormatting sqref="C27:D27">
    <cfRule type="cellIs" dxfId="87" priority="13" operator="lessThan">
      <formula>$B$27-10</formula>
    </cfRule>
    <cfRule type="cellIs" dxfId="86" priority="14" operator="greaterThan">
      <formula>$B$27+10</formula>
    </cfRule>
  </conditionalFormatting>
  <conditionalFormatting sqref="C28:D28">
    <cfRule type="cellIs" dxfId="85" priority="9" operator="lessThan">
      <formula>$B$28-10</formula>
    </cfRule>
    <cfRule type="cellIs" dxfId="84" priority="10" operator="greaterThan">
      <formula>$B$28+10</formula>
    </cfRule>
  </conditionalFormatting>
  <conditionalFormatting sqref="C33:D33">
    <cfRule type="cellIs" dxfId="83" priority="202" operator="lessThan">
      <formula>#REF!-10</formula>
    </cfRule>
    <cfRule type="cellIs" dxfId="82" priority="203" operator="greaterThan">
      <formula>#REF!+10</formula>
    </cfRule>
  </conditionalFormatting>
  <conditionalFormatting sqref="J33:K33">
    <cfRule type="cellIs" dxfId="81" priority="204" operator="lessThan">
      <formula>$I$33-10</formula>
    </cfRule>
    <cfRule type="cellIs" dxfId="80" priority="205" operator="greaterThan">
      <formula>$I$33+10</formula>
    </cfRule>
  </conditionalFormatting>
  <conditionalFormatting sqref="I11">
    <cfRule type="cellIs" dxfId="79" priority="206" operator="greaterThan">
      <formula>$D$11</formula>
    </cfRule>
    <cfRule type="cellIs" dxfId="78" priority="207" operator="lessThan">
      <formula>$E$11</formula>
    </cfRule>
  </conditionalFormatting>
  <conditionalFormatting sqref="D10">
    <cfRule type="cellIs" dxfId="77" priority="208" stopIfTrue="1" operator="greaterThan">
      <formula>$D$8</formula>
    </cfRule>
  </conditionalFormatting>
  <conditionalFormatting sqref="I10">
    <cfRule type="cellIs" dxfId="76" priority="5" operator="greaterThan">
      <formula>$D$10</formula>
    </cfRule>
    <cfRule type="cellIs" dxfId="75" priority="6" operator="lessThan">
      <formula>$E$10</formula>
    </cfRule>
  </conditionalFormatting>
  <conditionalFormatting sqref="J36:K36">
    <cfRule type="cellIs" dxfId="74" priority="37" operator="lessThan">
      <formula>$I$36-10</formula>
    </cfRule>
    <cfRule type="cellIs" dxfId="73" priority="38" operator="greaterThan">
      <formula>$I$36+10</formula>
    </cfRule>
  </conditionalFormatting>
  <conditionalFormatting sqref="J35">
    <cfRule type="cellIs" dxfId="72" priority="3" operator="lessThan">
      <formula>$I$35-10</formula>
    </cfRule>
    <cfRule type="cellIs" dxfId="71" priority="4" operator="greaterThan">
      <formula>$I$35+10</formula>
    </cfRule>
  </conditionalFormatting>
  <conditionalFormatting sqref="K35">
    <cfRule type="cellIs" dxfId="70" priority="1" operator="lessThan">
      <formula>$I$35-10</formula>
    </cfRule>
    <cfRule type="cellIs" dxfId="69" priority="2" operator="greaterThan">
      <formula>$I$35+10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4"/>
  <sheetViews>
    <sheetView topLeftCell="A5" zoomScale="85" zoomScaleNormal="85" workbookViewId="0">
      <selection activeCell="R15" sqref="R15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63" t="s">
        <v>48</v>
      </c>
      <c r="B1" s="311" t="str">
        <f>Synthese!B1</f>
        <v>GINGLIDERS</v>
      </c>
      <c r="C1" s="314"/>
      <c r="E1" s="294" t="s">
        <v>18</v>
      </c>
      <c r="F1" s="313"/>
      <c r="G1" s="295"/>
      <c r="H1" s="311" t="str">
        <f>Synthese!F1</f>
        <v>DENIS WRC 2015</v>
      </c>
      <c r="I1" s="312"/>
      <c r="J1" s="312"/>
      <c r="K1" s="312"/>
      <c r="L1" s="31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63" t="s">
        <v>49</v>
      </c>
      <c r="B2" s="311" t="str">
        <f>Synthese!B2</f>
        <v>BOOM 9</v>
      </c>
      <c r="C2" s="314"/>
      <c r="E2" s="294" t="s">
        <v>17</v>
      </c>
      <c r="F2" s="313"/>
      <c r="G2" s="295"/>
      <c r="H2" s="311" t="str">
        <f>Synthese!F2</f>
        <v>BB12K6200004P</v>
      </c>
      <c r="I2" s="312"/>
      <c r="J2" s="312"/>
      <c r="K2" s="312"/>
      <c r="L2" s="31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6" t="s">
        <v>50</v>
      </c>
      <c r="B3" s="311" t="str">
        <f>Synthese!B3</f>
        <v>MEDIUM</v>
      </c>
      <c r="C3" s="314"/>
      <c r="E3" s="294" t="s">
        <v>19</v>
      </c>
      <c r="F3" s="313"/>
      <c r="G3" s="295"/>
      <c r="H3" s="311" t="str">
        <f>Synthese!F3</f>
        <v>14/03/2015</v>
      </c>
      <c r="I3" s="312"/>
      <c r="J3" s="312"/>
      <c r="K3" s="312"/>
      <c r="L3" s="31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359"/>
      <c r="F4" s="359"/>
      <c r="G4" s="359"/>
      <c r="H4" s="360"/>
      <c r="I4" s="360"/>
      <c r="J4" s="360"/>
      <c r="K4" s="360"/>
      <c r="L4" s="360"/>
    </row>
    <row r="5" spans="1:150">
      <c r="A5" s="1"/>
      <c r="C5" s="1"/>
      <c r="D5" s="1"/>
      <c r="E5" s="21"/>
      <c r="F5" s="21"/>
      <c r="G5" s="21"/>
      <c r="H5" s="38"/>
      <c r="I5" s="38"/>
      <c r="J5" s="38"/>
      <c r="K5" s="38"/>
      <c r="L5" s="38"/>
    </row>
    <row r="6" spans="1:150">
      <c r="A6" s="1"/>
      <c r="C6" s="1"/>
      <c r="D6" s="1"/>
      <c r="E6" s="21"/>
      <c r="F6" s="21"/>
      <c r="G6" s="21"/>
      <c r="H6" s="38"/>
      <c r="I6" s="38"/>
      <c r="J6" s="38"/>
      <c r="K6" s="38"/>
      <c r="L6" s="38"/>
    </row>
    <row r="7" spans="1:150">
      <c r="A7" s="3"/>
      <c r="M7" s="43" t="s">
        <v>0</v>
      </c>
    </row>
    <row r="8" spans="1:150">
      <c r="A8" s="102"/>
      <c r="B8" s="102"/>
      <c r="C8" s="102"/>
      <c r="D8" s="102"/>
      <c r="E8" s="102"/>
      <c r="M8" s="44" t="s">
        <v>21</v>
      </c>
    </row>
    <row r="9" spans="1:150">
      <c r="A9" s="31"/>
      <c r="B9" s="31"/>
      <c r="C9" s="31"/>
      <c r="D9" s="31"/>
      <c r="E9" s="31"/>
      <c r="M9" s="45" t="s">
        <v>22</v>
      </c>
    </row>
    <row r="10" spans="1:150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M10" s="67" t="s">
        <v>13</v>
      </c>
    </row>
    <row r="11" spans="1:150" ht="26">
      <c r="A11" s="255" t="s">
        <v>127</v>
      </c>
      <c r="B11" s="256" t="s">
        <v>12</v>
      </c>
      <c r="C11" s="256" t="s">
        <v>115</v>
      </c>
      <c r="D11" s="256" t="s">
        <v>1</v>
      </c>
      <c r="E11" s="256"/>
      <c r="F11" s="257"/>
      <c r="G11" s="258" t="s">
        <v>116</v>
      </c>
      <c r="H11" s="275" t="s">
        <v>117</v>
      </c>
      <c r="I11" s="269" t="s">
        <v>118</v>
      </c>
      <c r="J11" s="357"/>
      <c r="K11" s="357"/>
    </row>
    <row r="12" spans="1:150">
      <c r="A12" s="259" t="s">
        <v>119</v>
      </c>
      <c r="B12" s="267">
        <v>520</v>
      </c>
      <c r="C12" s="267">
        <v>520</v>
      </c>
      <c r="D12" s="267">
        <v>520</v>
      </c>
      <c r="E12" s="260"/>
      <c r="F12" s="260"/>
      <c r="G12" s="271">
        <f>B12-D12</f>
        <v>0</v>
      </c>
      <c r="H12" s="259" t="s">
        <v>120</v>
      </c>
      <c r="I12" s="270" t="s">
        <v>121</v>
      </c>
      <c r="J12" s="358"/>
      <c r="K12" s="358"/>
    </row>
    <row r="13" spans="1:150">
      <c r="J13" s="24"/>
      <c r="K13" s="24"/>
    </row>
    <row r="14" spans="1:150" ht="26">
      <c r="A14" s="255"/>
      <c r="B14" s="256" t="s">
        <v>12</v>
      </c>
      <c r="C14" s="256" t="s">
        <v>115</v>
      </c>
      <c r="D14" s="256" t="s">
        <v>1</v>
      </c>
      <c r="E14" s="256"/>
      <c r="F14" s="257"/>
      <c r="G14" s="258" t="s">
        <v>116</v>
      </c>
      <c r="H14" s="275" t="s">
        <v>117</v>
      </c>
      <c r="I14" s="269" t="s">
        <v>118</v>
      </c>
      <c r="J14" s="357"/>
      <c r="K14" s="357"/>
    </row>
    <row r="15" spans="1:150">
      <c r="A15" s="259" t="s">
        <v>128</v>
      </c>
      <c r="B15" s="268"/>
      <c r="C15" s="268"/>
      <c r="D15" s="268"/>
      <c r="E15" s="260"/>
      <c r="F15" s="260"/>
      <c r="G15" s="272">
        <f>B15-D15</f>
        <v>0</v>
      </c>
      <c r="H15" s="259" t="s">
        <v>120</v>
      </c>
      <c r="I15" s="270" t="s">
        <v>121</v>
      </c>
      <c r="J15" s="358"/>
      <c r="K15" s="358"/>
    </row>
    <row r="16" spans="1:150">
      <c r="A16" s="26" t="s">
        <v>126</v>
      </c>
      <c r="B16" s="75">
        <f>B12-B15</f>
        <v>520</v>
      </c>
      <c r="C16" s="75">
        <f>C12-C15</f>
        <v>520</v>
      </c>
      <c r="D16" s="75">
        <f>D12-D15</f>
        <v>520</v>
      </c>
      <c r="G16" s="279">
        <f>G12-G15</f>
        <v>0</v>
      </c>
    </row>
    <row r="17" spans="1:15">
      <c r="A17" s="262"/>
      <c r="B17" s="263"/>
      <c r="C17" s="263"/>
      <c r="D17" s="263"/>
      <c r="E17" s="263"/>
      <c r="F17" s="263"/>
      <c r="G17" s="263"/>
      <c r="H17" s="263"/>
      <c r="I17" s="263"/>
      <c r="J17" s="263"/>
      <c r="K17" s="262"/>
    </row>
    <row r="18" spans="1:15" ht="56">
      <c r="A18" s="269" t="s">
        <v>130</v>
      </c>
      <c r="B18" s="363" t="s">
        <v>131</v>
      </c>
      <c r="C18" s="363"/>
      <c r="D18" s="276"/>
      <c r="E18" s="254"/>
      <c r="F18" s="363" t="s">
        <v>131</v>
      </c>
      <c r="G18" s="363"/>
      <c r="I18" s="277" t="s">
        <v>129</v>
      </c>
      <c r="J18" s="363" t="s">
        <v>131</v>
      </c>
      <c r="K18" s="363"/>
      <c r="L18" s="254"/>
      <c r="M18" s="265" t="s">
        <v>122</v>
      </c>
      <c r="N18" s="271">
        <f>F19+G12</f>
        <v>140</v>
      </c>
      <c r="O18" s="261"/>
    </row>
    <row r="19" spans="1:15">
      <c r="A19" s="264" t="s">
        <v>123</v>
      </c>
      <c r="B19" s="364">
        <v>70</v>
      </c>
      <c r="C19" s="365"/>
      <c r="E19" s="264" t="s">
        <v>125</v>
      </c>
      <c r="F19" s="364">
        <v>140</v>
      </c>
      <c r="G19" s="365"/>
      <c r="I19" s="278" t="s">
        <v>124</v>
      </c>
      <c r="J19" s="364">
        <v>70</v>
      </c>
      <c r="K19" s="365"/>
      <c r="L19" s="254"/>
      <c r="M19" s="263"/>
      <c r="N19" s="263"/>
      <c r="O19" s="263"/>
    </row>
    <row r="20" spans="1:15">
      <c r="E20" s="254"/>
      <c r="I20" s="273"/>
      <c r="J20" s="273"/>
      <c r="K20" s="274"/>
      <c r="L20" s="254"/>
      <c r="M20" s="263"/>
      <c r="N20" s="263"/>
      <c r="O20" s="266"/>
    </row>
    <row r="22" spans="1:15" ht="56">
      <c r="A22" s="264" t="s">
        <v>123</v>
      </c>
      <c r="B22" s="366"/>
      <c r="C22" s="367"/>
      <c r="E22" s="264" t="s">
        <v>125</v>
      </c>
      <c r="F22" s="366"/>
      <c r="G22" s="367"/>
      <c r="I22" s="278" t="s">
        <v>124</v>
      </c>
      <c r="J22" s="366"/>
      <c r="K22" s="367"/>
      <c r="M22" s="265" t="s">
        <v>122</v>
      </c>
      <c r="N22" s="272">
        <f>F22+G15</f>
        <v>0</v>
      </c>
    </row>
    <row r="23" spans="1:15">
      <c r="A23" s="26" t="s">
        <v>126</v>
      </c>
      <c r="B23" s="361">
        <f>B19-B22</f>
        <v>70</v>
      </c>
      <c r="C23" s="362"/>
      <c r="D23" s="254"/>
      <c r="F23" s="361">
        <f>F19-F22</f>
        <v>140</v>
      </c>
      <c r="G23" s="362"/>
      <c r="H23" s="273"/>
      <c r="I23" s="274"/>
      <c r="J23" s="361">
        <f>J19-J22</f>
        <v>70</v>
      </c>
      <c r="K23" s="362"/>
      <c r="N23" s="280">
        <f>N18-N22</f>
        <v>140</v>
      </c>
      <c r="O23" s="261" t="s">
        <v>121</v>
      </c>
    </row>
    <row r="24" spans="1:15">
      <c r="H24" s="254"/>
      <c r="I24" s="263"/>
      <c r="J24" s="263"/>
      <c r="K24" s="266"/>
    </row>
  </sheetData>
  <mergeCells count="27">
    <mergeCell ref="B23:C23"/>
    <mergeCell ref="F23:G23"/>
    <mergeCell ref="J23:K23"/>
    <mergeCell ref="J18:K18"/>
    <mergeCell ref="B19:C19"/>
    <mergeCell ref="B22:C22"/>
    <mergeCell ref="F19:G19"/>
    <mergeCell ref="F22:G22"/>
    <mergeCell ref="J19:K19"/>
    <mergeCell ref="B18:C18"/>
    <mergeCell ref="F18:G18"/>
    <mergeCell ref="J22:K22"/>
    <mergeCell ref="J12:K12"/>
    <mergeCell ref="J14:K14"/>
    <mergeCell ref="J15:K15"/>
    <mergeCell ref="E1:G1"/>
    <mergeCell ref="H1:L1"/>
    <mergeCell ref="E3:G3"/>
    <mergeCell ref="H3:L3"/>
    <mergeCell ref="E4:G4"/>
    <mergeCell ref="H4:L4"/>
    <mergeCell ref="H2:L2"/>
    <mergeCell ref="B3:C3"/>
    <mergeCell ref="B1:C1"/>
    <mergeCell ref="B2:C2"/>
    <mergeCell ref="E2:G2"/>
    <mergeCell ref="J11:K11"/>
  </mergeCells>
  <phoneticPr fontId="0" type="noConversion"/>
  <conditionalFormatting sqref="B16:D16">
    <cfRule type="cellIs" dxfId="68" priority="13" operator="lessThan">
      <formula>-5</formula>
    </cfRule>
    <cfRule type="cellIs" dxfId="67" priority="14" operator="greaterThan">
      <formula>5</formula>
    </cfRule>
  </conditionalFormatting>
  <conditionalFormatting sqref="G16">
    <cfRule type="cellIs" dxfId="66" priority="9" operator="lessThan">
      <formula>-5</formula>
    </cfRule>
    <cfRule type="cellIs" dxfId="65" priority="10" operator="greaterThan">
      <formula>5</formula>
    </cfRule>
  </conditionalFormatting>
  <conditionalFormatting sqref="B23">
    <cfRule type="cellIs" dxfId="64" priority="7" operator="lessThan">
      <formula>-5</formula>
    </cfRule>
    <cfRule type="cellIs" dxfId="63" priority="8" operator="greaterThan">
      <formula>5</formula>
    </cfRule>
  </conditionalFormatting>
  <conditionalFormatting sqref="F23">
    <cfRule type="cellIs" dxfId="62" priority="5" operator="lessThan">
      <formula>-5</formula>
    </cfRule>
    <cfRule type="cellIs" dxfId="61" priority="6" operator="greaterThan">
      <formula>5</formula>
    </cfRule>
  </conditionalFormatting>
  <conditionalFormatting sqref="N23">
    <cfRule type="cellIs" dxfId="60" priority="1" operator="lessThan">
      <formula>-5</formula>
    </cfRule>
    <cfRule type="cellIs" dxfId="59" priority="2" operator="greaterThan">
      <formula>5</formula>
    </cfRule>
  </conditionalFormatting>
  <conditionalFormatting sqref="J23">
    <cfRule type="cellIs" dxfId="58" priority="3" operator="lessThan">
      <formula>-5</formula>
    </cfRule>
    <cfRule type="cellIs" dxfId="57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U176"/>
  <sheetViews>
    <sheetView topLeftCell="K1" zoomScale="130" zoomScaleNormal="130" workbookViewId="0">
      <selection activeCell="X6" sqref="X6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63" t="s">
        <v>48</v>
      </c>
      <c r="B1" s="311" t="str">
        <f>Synthese!B1</f>
        <v>GINGLIDERS</v>
      </c>
      <c r="C1" s="352"/>
      <c r="D1" s="353"/>
      <c r="F1" s="294" t="s">
        <v>18</v>
      </c>
      <c r="G1" s="313"/>
      <c r="H1" s="295"/>
      <c r="I1" s="311" t="str">
        <f>Synthese!F1</f>
        <v>DENIS WRC 2015</v>
      </c>
      <c r="J1" s="352"/>
      <c r="K1" s="352"/>
      <c r="L1" s="352"/>
      <c r="M1" s="35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3" t="s">
        <v>49</v>
      </c>
      <c r="B2" s="311" t="str">
        <f>Synthese!B2</f>
        <v>BOOM 9</v>
      </c>
      <c r="C2" s="352"/>
      <c r="D2" s="353"/>
      <c r="F2" s="294" t="s">
        <v>17</v>
      </c>
      <c r="G2" s="313"/>
      <c r="H2" s="295"/>
      <c r="I2" s="311" t="str">
        <f>Synthese!F2</f>
        <v>BB12K6200004P</v>
      </c>
      <c r="J2" s="352"/>
      <c r="K2" s="352"/>
      <c r="L2" s="352"/>
      <c r="M2" s="35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50</v>
      </c>
      <c r="B3" s="311" t="str">
        <f>Synthese!B3</f>
        <v>MEDIUM</v>
      </c>
      <c r="C3" s="352"/>
      <c r="D3" s="353"/>
      <c r="F3" s="294" t="s">
        <v>19</v>
      </c>
      <c r="G3" s="313"/>
      <c r="H3" s="295"/>
      <c r="I3" s="311" t="str">
        <f>Synthese!F3</f>
        <v>14/03/2015</v>
      </c>
      <c r="J3" s="352"/>
      <c r="K3" s="352"/>
      <c r="L3" s="352"/>
      <c r="M3" s="35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359"/>
      <c r="G4" s="359"/>
      <c r="H4" s="359"/>
      <c r="I4" s="360"/>
      <c r="J4" s="360"/>
      <c r="K4" s="360"/>
      <c r="L4" s="360"/>
      <c r="M4" s="360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388" t="s">
        <v>0</v>
      </c>
      <c r="L5" s="388"/>
      <c r="M5" s="38"/>
      <c r="N5" s="347"/>
      <c r="O5" s="347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370" t="s">
        <v>21</v>
      </c>
      <c r="L6" s="370"/>
      <c r="M6" s="38"/>
      <c r="N6" s="351"/>
      <c r="O6" s="351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372"/>
      <c r="B7" s="372"/>
      <c r="C7" s="372"/>
      <c r="D7" s="372"/>
      <c r="G7" s="132"/>
      <c r="H7" s="132"/>
      <c r="I7" s="132"/>
      <c r="J7" s="132"/>
      <c r="K7" s="369" t="s">
        <v>22</v>
      </c>
      <c r="L7" s="369"/>
      <c r="N7" s="350"/>
      <c r="O7" s="350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2"/>
      <c r="H8" s="42"/>
      <c r="I8" s="42"/>
      <c r="J8" s="42"/>
      <c r="K8" s="368" t="s">
        <v>13</v>
      </c>
      <c r="L8" s="368"/>
      <c r="M8" s="1"/>
      <c r="N8" s="350"/>
      <c r="O8" s="350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350"/>
      <c r="O9" s="350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247"/>
      <c r="O10" s="247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291" t="s">
        <v>137</v>
      </c>
      <c r="T15" s="117">
        <v>0</v>
      </c>
      <c r="U15" s="24"/>
      <c r="V15" s="430" t="s">
        <v>136</v>
      </c>
      <c r="W15" s="431"/>
      <c r="X15" s="431"/>
      <c r="Y15" s="432"/>
      <c r="Z15" s="248">
        <v>-32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16" thickBot="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19"/>
      <c r="B17" s="41"/>
      <c r="C17" s="385" t="s">
        <v>55</v>
      </c>
      <c r="D17" s="386"/>
      <c r="E17" s="386"/>
      <c r="F17" s="386"/>
      <c r="G17" s="387"/>
      <c r="H17" s="389" t="s">
        <v>75</v>
      </c>
      <c r="I17" s="390"/>
      <c r="J17" s="390"/>
      <c r="K17" s="390"/>
      <c r="L17" s="391"/>
      <c r="M17" s="389" t="s">
        <v>76</v>
      </c>
      <c r="N17" s="390"/>
      <c r="O17" s="390"/>
      <c r="P17" s="390"/>
      <c r="Q17" s="391"/>
      <c r="S17" s="433" t="s">
        <v>99</v>
      </c>
      <c r="T17" s="434"/>
      <c r="U17" s="434"/>
      <c r="V17" s="434"/>
      <c r="W17" s="435"/>
      <c r="Y17" s="433" t="s">
        <v>77</v>
      </c>
      <c r="Z17" s="434"/>
      <c r="AA17" s="434"/>
      <c r="AB17" s="434"/>
      <c r="AC17" s="435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B18" s="101" t="s">
        <v>20</v>
      </c>
      <c r="C18" s="124" t="s">
        <v>86</v>
      </c>
      <c r="D18" s="119" t="s">
        <v>87</v>
      </c>
      <c r="E18" s="119" t="s">
        <v>88</v>
      </c>
      <c r="F18" s="119" t="s">
        <v>85</v>
      </c>
      <c r="G18" s="123" t="s">
        <v>69</v>
      </c>
      <c r="H18" s="121" t="s">
        <v>82</v>
      </c>
      <c r="I18" s="118" t="s">
        <v>83</v>
      </c>
      <c r="J18" s="118" t="s">
        <v>84</v>
      </c>
      <c r="K18" s="118" t="s">
        <v>85</v>
      </c>
      <c r="L18" s="122" t="s">
        <v>2</v>
      </c>
      <c r="M18" s="121" t="s">
        <v>82</v>
      </c>
      <c r="N18" s="118" t="s">
        <v>83</v>
      </c>
      <c r="O18" s="118" t="s">
        <v>84</v>
      </c>
      <c r="P18" s="118" t="s">
        <v>85</v>
      </c>
      <c r="Q18" s="122" t="s">
        <v>2</v>
      </c>
      <c r="S18" s="126" t="s">
        <v>82</v>
      </c>
      <c r="T18" s="127" t="s">
        <v>83</v>
      </c>
      <c r="U18" s="127" t="s">
        <v>84</v>
      </c>
      <c r="V18" s="127" t="s">
        <v>85</v>
      </c>
      <c r="W18" s="128" t="s">
        <v>2</v>
      </c>
      <c r="Y18" s="126" t="s">
        <v>82</v>
      </c>
      <c r="Z18" s="127" t="s">
        <v>83</v>
      </c>
      <c r="AA18" s="127" t="s">
        <v>84</v>
      </c>
      <c r="AB18" s="127" t="s">
        <v>85</v>
      </c>
      <c r="AC18" s="128" t="s">
        <v>2</v>
      </c>
      <c r="AD18" s="24"/>
      <c r="AE18" s="99"/>
      <c r="AF18" s="98"/>
      <c r="AG18" s="24"/>
      <c r="AH18" s="99"/>
    </row>
    <row r="19" spans="1:151">
      <c r="B19" s="125">
        <v>1</v>
      </c>
      <c r="C19" s="281">
        <v>7945</v>
      </c>
      <c r="D19" s="283">
        <v>7920</v>
      </c>
      <c r="E19" s="281">
        <v>7890</v>
      </c>
      <c r="F19" s="26"/>
      <c r="G19" s="289">
        <v>8040</v>
      </c>
      <c r="H19" s="115">
        <f>S19+$T$15+$Z$15</f>
        <v>-32</v>
      </c>
      <c r="I19" s="104">
        <f>T19+$T$15+$Z$15</f>
        <v>-32</v>
      </c>
      <c r="J19" s="104">
        <f>U19+$T$15+$Z$15</f>
        <v>-32</v>
      </c>
      <c r="K19" s="27"/>
      <c r="L19" s="116">
        <f>W19+$T$15+$Z$15</f>
        <v>-32</v>
      </c>
      <c r="M19" s="115">
        <f>Y19+$T$15+$Z$15</f>
        <v>-32</v>
      </c>
      <c r="N19" s="104">
        <f>Z19+$T$15+$Z$15</f>
        <v>-32</v>
      </c>
      <c r="O19" s="104">
        <f>AA19+$T$15+$Z$15</f>
        <v>-32</v>
      </c>
      <c r="P19" s="27"/>
      <c r="Q19" s="116">
        <f>AC19+$T$15+$Z$15</f>
        <v>-32</v>
      </c>
      <c r="S19" s="120"/>
      <c r="T19" s="55"/>
      <c r="U19" s="55"/>
      <c r="V19" s="27"/>
      <c r="W19" s="76"/>
      <c r="Y19" s="120"/>
      <c r="Z19" s="55"/>
      <c r="AA19" s="55"/>
      <c r="AB19" s="27"/>
      <c r="AC19" s="76"/>
      <c r="AD19" s="24"/>
      <c r="AE19" s="24"/>
      <c r="AF19" s="24"/>
      <c r="AG19" s="24"/>
      <c r="AH19" s="24"/>
    </row>
    <row r="20" spans="1:151">
      <c r="B20" s="114">
        <v>2</v>
      </c>
      <c r="C20" s="281">
        <v>7815</v>
      </c>
      <c r="D20" s="283">
        <v>7790</v>
      </c>
      <c r="E20" s="281">
        <v>7760</v>
      </c>
      <c r="F20" s="26"/>
      <c r="G20" s="286">
        <v>7910</v>
      </c>
      <c r="H20" s="115">
        <f t="shared" ref="H20:H36" si="0">S20+$T$15+$Z$15</f>
        <v>-32</v>
      </c>
      <c r="I20" s="104">
        <f t="shared" ref="I20:I26" si="1">T20+$T$15+$Z$15</f>
        <v>-32</v>
      </c>
      <c r="J20" s="104">
        <f t="shared" ref="J20:J36" si="2">U20+$T$15+$Z$15</f>
        <v>-32</v>
      </c>
      <c r="K20" s="27"/>
      <c r="L20" s="116">
        <f t="shared" ref="L20:L26" si="3">W20+$T$15+$Z$15</f>
        <v>-32</v>
      </c>
      <c r="M20" s="115">
        <f t="shared" ref="M20:M36" si="4">Y20+$T$15+$Z$15</f>
        <v>-32</v>
      </c>
      <c r="N20" s="104">
        <f t="shared" ref="N20:N26" si="5">Z20+$T$15+$Z$15</f>
        <v>-32</v>
      </c>
      <c r="O20" s="104">
        <f t="shared" ref="O20:O36" si="6">AA20+$T$15+$Z$15</f>
        <v>-32</v>
      </c>
      <c r="P20" s="27"/>
      <c r="Q20" s="116">
        <f t="shared" ref="Q20:Q26" si="7">AC20+$T$15+$Z$15</f>
        <v>-32</v>
      </c>
      <c r="S20" s="120"/>
      <c r="T20" s="55"/>
      <c r="U20" s="55"/>
      <c r="V20" s="27"/>
      <c r="W20" s="76"/>
      <c r="Y20" s="120"/>
      <c r="Z20" s="55"/>
      <c r="AA20" s="55"/>
      <c r="AB20" s="27"/>
      <c r="AC20" s="76"/>
      <c r="AD20" s="24"/>
      <c r="AE20" s="24"/>
      <c r="AF20" s="24"/>
      <c r="AG20" s="24"/>
      <c r="AH20" s="24"/>
    </row>
    <row r="21" spans="1:151">
      <c r="B21" s="114">
        <v>3</v>
      </c>
      <c r="C21" s="281">
        <v>7780</v>
      </c>
      <c r="D21" s="283">
        <v>7750</v>
      </c>
      <c r="E21" s="281">
        <v>7720</v>
      </c>
      <c r="F21" s="26"/>
      <c r="G21" s="286">
        <v>7870</v>
      </c>
      <c r="H21" s="115">
        <f t="shared" si="0"/>
        <v>-32</v>
      </c>
      <c r="I21" s="104">
        <f t="shared" si="1"/>
        <v>-32</v>
      </c>
      <c r="J21" s="104">
        <f t="shared" si="2"/>
        <v>-32</v>
      </c>
      <c r="K21" s="27"/>
      <c r="L21" s="116">
        <f t="shared" si="3"/>
        <v>-32</v>
      </c>
      <c r="M21" s="115">
        <f t="shared" si="4"/>
        <v>-32</v>
      </c>
      <c r="N21" s="104">
        <f t="shared" si="5"/>
        <v>-32</v>
      </c>
      <c r="O21" s="104">
        <f t="shared" si="6"/>
        <v>-32</v>
      </c>
      <c r="P21" s="27"/>
      <c r="Q21" s="116">
        <f t="shared" si="7"/>
        <v>-32</v>
      </c>
      <c r="S21" s="120"/>
      <c r="T21" s="55"/>
      <c r="U21" s="55"/>
      <c r="V21" s="27"/>
      <c r="W21" s="76"/>
      <c r="Y21" s="120"/>
      <c r="Z21" s="55"/>
      <c r="AA21" s="55"/>
      <c r="AB21" s="27"/>
      <c r="AC21" s="76"/>
      <c r="AD21" s="24"/>
      <c r="AE21" s="24"/>
      <c r="AF21" s="24"/>
      <c r="AG21" s="24"/>
      <c r="AH21" s="24"/>
    </row>
    <row r="22" spans="1:151">
      <c r="B22" s="114">
        <v>4</v>
      </c>
      <c r="C22" s="281">
        <v>7835</v>
      </c>
      <c r="D22" s="283">
        <v>7810</v>
      </c>
      <c r="E22" s="281">
        <v>7780</v>
      </c>
      <c r="F22" s="26"/>
      <c r="G22" s="286">
        <v>7925</v>
      </c>
      <c r="H22" s="115">
        <f t="shared" si="0"/>
        <v>-32</v>
      </c>
      <c r="I22" s="104">
        <f t="shared" si="1"/>
        <v>-32</v>
      </c>
      <c r="J22" s="104">
        <f t="shared" si="2"/>
        <v>-32</v>
      </c>
      <c r="K22" s="27"/>
      <c r="L22" s="116">
        <f t="shared" si="3"/>
        <v>-32</v>
      </c>
      <c r="M22" s="115">
        <f t="shared" si="4"/>
        <v>-32</v>
      </c>
      <c r="N22" s="104">
        <f t="shared" si="5"/>
        <v>-32</v>
      </c>
      <c r="O22" s="104">
        <f t="shared" si="6"/>
        <v>-32</v>
      </c>
      <c r="P22" s="27"/>
      <c r="Q22" s="116">
        <f t="shared" si="7"/>
        <v>-32</v>
      </c>
      <c r="S22" s="120"/>
      <c r="T22" s="55"/>
      <c r="U22" s="55"/>
      <c r="V22" s="27"/>
      <c r="W22" s="76"/>
      <c r="Y22" s="120"/>
      <c r="Z22" s="55"/>
      <c r="AA22" s="55"/>
      <c r="AB22" s="27"/>
      <c r="AC22" s="76"/>
      <c r="AD22" s="24"/>
      <c r="AE22" s="24"/>
      <c r="AF22" s="24"/>
      <c r="AG22" s="24"/>
      <c r="AH22" s="24"/>
    </row>
    <row r="23" spans="1:151">
      <c r="B23" s="114">
        <v>5</v>
      </c>
      <c r="C23" s="281">
        <v>7745</v>
      </c>
      <c r="D23" s="283">
        <v>7720</v>
      </c>
      <c r="E23" s="281">
        <v>7680</v>
      </c>
      <c r="F23" s="26"/>
      <c r="G23" s="286">
        <v>7835</v>
      </c>
      <c r="H23" s="115">
        <f t="shared" si="0"/>
        <v>-32</v>
      </c>
      <c r="I23" s="104">
        <f t="shared" si="1"/>
        <v>-32</v>
      </c>
      <c r="J23" s="104">
        <f t="shared" si="2"/>
        <v>-32</v>
      </c>
      <c r="K23" s="27"/>
      <c r="L23" s="116">
        <f t="shared" si="3"/>
        <v>-32</v>
      </c>
      <c r="M23" s="115">
        <f t="shared" si="4"/>
        <v>-32</v>
      </c>
      <c r="N23" s="104">
        <f t="shared" si="5"/>
        <v>-32</v>
      </c>
      <c r="O23" s="104">
        <f t="shared" si="6"/>
        <v>-32</v>
      </c>
      <c r="P23" s="27"/>
      <c r="Q23" s="116">
        <f t="shared" si="7"/>
        <v>-32</v>
      </c>
      <c r="S23" s="120"/>
      <c r="T23" s="55"/>
      <c r="U23" s="55"/>
      <c r="V23" s="27"/>
      <c r="W23" s="76"/>
      <c r="Y23" s="120"/>
      <c r="Z23" s="55"/>
      <c r="AA23" s="55"/>
      <c r="AB23" s="27"/>
      <c r="AC23" s="76"/>
      <c r="AD23" s="24"/>
      <c r="AE23" s="24"/>
      <c r="AF23" s="24"/>
      <c r="AG23" s="24"/>
      <c r="AH23" s="24"/>
    </row>
    <row r="24" spans="1:151">
      <c r="B24" s="114">
        <v>6</v>
      </c>
      <c r="C24" s="281">
        <v>7610</v>
      </c>
      <c r="D24" s="283">
        <v>7585</v>
      </c>
      <c r="E24" s="281">
        <v>7545</v>
      </c>
      <c r="F24" s="26"/>
      <c r="G24" s="286">
        <v>7700</v>
      </c>
      <c r="H24" s="115">
        <f t="shared" si="0"/>
        <v>-32</v>
      </c>
      <c r="I24" s="104">
        <f t="shared" si="1"/>
        <v>-32</v>
      </c>
      <c r="J24" s="104">
        <f t="shared" si="2"/>
        <v>-32</v>
      </c>
      <c r="K24" s="27"/>
      <c r="L24" s="116">
        <f t="shared" si="3"/>
        <v>-32</v>
      </c>
      <c r="M24" s="115">
        <f t="shared" si="4"/>
        <v>-32</v>
      </c>
      <c r="N24" s="104">
        <f t="shared" si="5"/>
        <v>-32</v>
      </c>
      <c r="O24" s="104">
        <f t="shared" si="6"/>
        <v>-32</v>
      </c>
      <c r="P24" s="27"/>
      <c r="Q24" s="116">
        <f t="shared" si="7"/>
        <v>-32</v>
      </c>
      <c r="S24" s="120"/>
      <c r="T24" s="55"/>
      <c r="U24" s="55"/>
      <c r="V24" s="27"/>
      <c r="W24" s="76"/>
      <c r="Y24" s="120"/>
      <c r="Z24" s="55"/>
      <c r="AA24" s="55"/>
      <c r="AB24" s="27"/>
      <c r="AC24" s="76"/>
      <c r="AD24" s="24"/>
      <c r="AE24" s="24"/>
      <c r="AF24" s="24"/>
      <c r="AG24" s="24"/>
      <c r="AH24" s="24"/>
    </row>
    <row r="25" spans="1:151">
      <c r="B25" s="114">
        <v>7</v>
      </c>
      <c r="C25" s="281">
        <v>7545</v>
      </c>
      <c r="D25" s="283">
        <v>7525</v>
      </c>
      <c r="E25" s="281">
        <v>7485</v>
      </c>
      <c r="F25" s="26"/>
      <c r="G25" s="286">
        <v>7630</v>
      </c>
      <c r="H25" s="115">
        <f t="shared" si="0"/>
        <v>-32</v>
      </c>
      <c r="I25" s="104">
        <f t="shared" si="1"/>
        <v>-32</v>
      </c>
      <c r="J25" s="104">
        <f t="shared" si="2"/>
        <v>-32</v>
      </c>
      <c r="K25" s="27"/>
      <c r="L25" s="116">
        <f t="shared" si="3"/>
        <v>-32</v>
      </c>
      <c r="M25" s="115">
        <f t="shared" si="4"/>
        <v>-32</v>
      </c>
      <c r="N25" s="104">
        <f t="shared" si="5"/>
        <v>-32</v>
      </c>
      <c r="O25" s="104">
        <f t="shared" si="6"/>
        <v>-32</v>
      </c>
      <c r="P25" s="27"/>
      <c r="Q25" s="116">
        <f t="shared" si="7"/>
        <v>-32</v>
      </c>
      <c r="S25" s="120"/>
      <c r="T25" s="55"/>
      <c r="U25" s="55"/>
      <c r="V25" s="27"/>
      <c r="W25" s="76"/>
      <c r="Y25" s="120"/>
      <c r="Z25" s="55"/>
      <c r="AA25" s="55"/>
      <c r="AB25" s="27"/>
      <c r="AC25" s="76"/>
      <c r="AD25" s="24"/>
      <c r="AE25" s="24"/>
      <c r="AF25" s="24"/>
      <c r="AG25" s="24"/>
      <c r="AH25" s="24"/>
    </row>
    <row r="26" spans="1:151">
      <c r="B26" s="114">
        <v>8</v>
      </c>
      <c r="C26" s="281">
        <v>7570</v>
      </c>
      <c r="D26" s="283">
        <v>7555</v>
      </c>
      <c r="E26" s="281">
        <v>7515</v>
      </c>
      <c r="F26" s="26"/>
      <c r="G26" s="286">
        <v>7640</v>
      </c>
      <c r="H26" s="115">
        <f t="shared" si="0"/>
        <v>-32</v>
      </c>
      <c r="I26" s="104">
        <f t="shared" si="1"/>
        <v>-32</v>
      </c>
      <c r="J26" s="104">
        <f t="shared" si="2"/>
        <v>-32</v>
      </c>
      <c r="K26" s="27"/>
      <c r="L26" s="116">
        <f t="shared" si="3"/>
        <v>-32</v>
      </c>
      <c r="M26" s="115">
        <f t="shared" si="4"/>
        <v>-32</v>
      </c>
      <c r="N26" s="104">
        <f t="shared" si="5"/>
        <v>-32</v>
      </c>
      <c r="O26" s="104">
        <f t="shared" si="6"/>
        <v>-32</v>
      </c>
      <c r="P26" s="27"/>
      <c r="Q26" s="116">
        <f t="shared" si="7"/>
        <v>-32</v>
      </c>
      <c r="S26" s="120"/>
      <c r="T26" s="55"/>
      <c r="U26" s="55"/>
      <c r="V26" s="27"/>
      <c r="W26" s="76"/>
      <c r="Y26" s="120"/>
      <c r="Z26" s="55"/>
      <c r="AA26" s="55"/>
      <c r="AB26" s="27"/>
      <c r="AC26" s="76"/>
      <c r="AD26" s="24"/>
      <c r="AE26" s="24"/>
      <c r="AF26" s="24"/>
      <c r="AG26" s="24"/>
      <c r="AH26" s="24"/>
    </row>
    <row r="27" spans="1:151">
      <c r="B27" s="114">
        <v>9</v>
      </c>
      <c r="C27" s="281">
        <v>7370</v>
      </c>
      <c r="D27" s="236"/>
      <c r="E27" s="281">
        <v>7335</v>
      </c>
      <c r="F27" s="26"/>
      <c r="H27" s="115">
        <f t="shared" si="0"/>
        <v>-32</v>
      </c>
      <c r="I27" s="27"/>
      <c r="J27" s="104">
        <f t="shared" si="2"/>
        <v>-32</v>
      </c>
      <c r="K27" s="27"/>
      <c r="L27" s="238"/>
      <c r="M27" s="115">
        <f t="shared" si="4"/>
        <v>-32</v>
      </c>
      <c r="N27" s="27"/>
      <c r="O27" s="104">
        <f t="shared" si="6"/>
        <v>-32</v>
      </c>
      <c r="P27" s="27"/>
      <c r="Q27" s="238"/>
      <c r="S27" s="120"/>
      <c r="T27" s="27"/>
      <c r="U27" s="55"/>
      <c r="V27" s="27"/>
      <c r="W27" s="238"/>
      <c r="Y27" s="120"/>
      <c r="Z27" s="27"/>
      <c r="AA27" s="55"/>
      <c r="AB27" s="27"/>
      <c r="AC27" s="238"/>
      <c r="AD27" s="24"/>
      <c r="AE27" s="24"/>
      <c r="AF27" s="24"/>
      <c r="AG27" s="24"/>
      <c r="AH27" s="24"/>
    </row>
    <row r="28" spans="1:151">
      <c r="B28" s="114">
        <v>10</v>
      </c>
      <c r="C28" s="281">
        <v>7320</v>
      </c>
      <c r="D28" s="236"/>
      <c r="E28" s="281">
        <v>7285</v>
      </c>
      <c r="F28" s="26"/>
      <c r="G28" s="287"/>
      <c r="H28" s="115">
        <f t="shared" si="0"/>
        <v>-32</v>
      </c>
      <c r="I28" s="27"/>
      <c r="J28" s="104">
        <f t="shared" si="2"/>
        <v>-32</v>
      </c>
      <c r="K28" s="27"/>
      <c r="L28" s="238"/>
      <c r="M28" s="115">
        <f t="shared" si="4"/>
        <v>-32</v>
      </c>
      <c r="N28" s="27"/>
      <c r="O28" s="104">
        <f t="shared" si="6"/>
        <v>-32</v>
      </c>
      <c r="P28" s="27"/>
      <c r="Q28" s="238"/>
      <c r="S28" s="120"/>
      <c r="T28" s="27"/>
      <c r="U28" s="55"/>
      <c r="V28" s="27"/>
      <c r="W28" s="238"/>
      <c r="Y28" s="120"/>
      <c r="Z28" s="27"/>
      <c r="AA28" s="55"/>
      <c r="AB28" s="27"/>
      <c r="AC28" s="238"/>
      <c r="AD28" s="24"/>
      <c r="AE28" s="24"/>
      <c r="AF28" s="24"/>
      <c r="AG28" s="24"/>
      <c r="AH28" s="24"/>
    </row>
    <row r="29" spans="1:151">
      <c r="B29" s="114">
        <v>11</v>
      </c>
      <c r="C29" s="281">
        <v>7235</v>
      </c>
      <c r="D29" s="236"/>
      <c r="E29" s="281">
        <v>7215</v>
      </c>
      <c r="F29" s="26"/>
      <c r="G29" s="287"/>
      <c r="H29" s="115">
        <f t="shared" si="0"/>
        <v>-32</v>
      </c>
      <c r="I29" s="27"/>
      <c r="J29" s="104">
        <f t="shared" si="2"/>
        <v>-32</v>
      </c>
      <c r="K29" s="27"/>
      <c r="L29" s="238"/>
      <c r="M29" s="115">
        <f t="shared" si="4"/>
        <v>-32</v>
      </c>
      <c r="N29" s="27"/>
      <c r="O29" s="104">
        <f t="shared" si="6"/>
        <v>-32</v>
      </c>
      <c r="P29" s="27"/>
      <c r="Q29" s="238"/>
      <c r="S29" s="120"/>
      <c r="T29" s="27"/>
      <c r="U29" s="55"/>
      <c r="V29" s="27"/>
      <c r="W29" s="238"/>
      <c r="Y29" s="120"/>
      <c r="Z29" s="27"/>
      <c r="AA29" s="55"/>
      <c r="AB29" s="27"/>
      <c r="AC29" s="238"/>
      <c r="AD29" s="24"/>
      <c r="AE29" s="24"/>
      <c r="AF29" s="24"/>
      <c r="AG29" s="24"/>
      <c r="AH29" s="24"/>
    </row>
    <row r="30" spans="1:151">
      <c r="B30" s="114">
        <v>12</v>
      </c>
      <c r="C30" s="281">
        <v>7225</v>
      </c>
      <c r="D30" s="236"/>
      <c r="E30" s="281">
        <v>7200</v>
      </c>
      <c r="F30" s="26"/>
      <c r="G30" s="287"/>
      <c r="H30" s="115">
        <f t="shared" si="0"/>
        <v>-32</v>
      </c>
      <c r="I30" s="27"/>
      <c r="J30" s="104">
        <f t="shared" si="2"/>
        <v>-32</v>
      </c>
      <c r="K30" s="27"/>
      <c r="L30" s="238"/>
      <c r="M30" s="115">
        <f t="shared" si="4"/>
        <v>-32</v>
      </c>
      <c r="N30" s="27"/>
      <c r="O30" s="104">
        <f t="shared" si="6"/>
        <v>-32</v>
      </c>
      <c r="P30" s="27"/>
      <c r="Q30" s="238"/>
      <c r="S30" s="120"/>
      <c r="T30" s="27"/>
      <c r="U30" s="55"/>
      <c r="V30" s="27"/>
      <c r="W30" s="238"/>
      <c r="Y30" s="120"/>
      <c r="Z30" s="27"/>
      <c r="AA30" s="55"/>
      <c r="AB30" s="27"/>
      <c r="AC30" s="238"/>
      <c r="AD30" s="24"/>
      <c r="AE30" s="24"/>
      <c r="AF30" s="24"/>
      <c r="AG30" s="24"/>
      <c r="AH30" s="24"/>
    </row>
    <row r="31" spans="1:151">
      <c r="B31" s="114">
        <v>13</v>
      </c>
      <c r="C31" s="281">
        <v>7165</v>
      </c>
      <c r="D31" s="236"/>
      <c r="E31" s="284">
        <v>7140</v>
      </c>
      <c r="F31" s="26"/>
      <c r="G31" s="287"/>
      <c r="H31" s="115">
        <f t="shared" si="0"/>
        <v>-32</v>
      </c>
      <c r="I31" s="27"/>
      <c r="J31" s="104">
        <f t="shared" si="2"/>
        <v>-32</v>
      </c>
      <c r="K31" s="27"/>
      <c r="L31" s="238"/>
      <c r="M31" s="115">
        <f t="shared" si="4"/>
        <v>-32</v>
      </c>
      <c r="N31" s="27"/>
      <c r="O31" s="104">
        <f t="shared" si="6"/>
        <v>-32</v>
      </c>
      <c r="P31" s="27"/>
      <c r="Q31" s="238"/>
      <c r="S31" s="120"/>
      <c r="T31" s="27"/>
      <c r="U31" s="55"/>
      <c r="V31" s="27"/>
      <c r="W31" s="238"/>
      <c r="Y31" s="120"/>
      <c r="Z31" s="27"/>
      <c r="AA31" s="55"/>
      <c r="AB31" s="27"/>
      <c r="AC31" s="238"/>
      <c r="AD31" s="24"/>
      <c r="AE31" s="24"/>
      <c r="AF31" s="24"/>
      <c r="AG31" s="24"/>
      <c r="AH31" s="24"/>
    </row>
    <row r="32" spans="1:151">
      <c r="B32" s="114">
        <v>14</v>
      </c>
      <c r="C32" s="281">
        <v>7145</v>
      </c>
      <c r="D32" s="236"/>
      <c r="E32" s="281">
        <v>7120</v>
      </c>
      <c r="F32" s="26"/>
      <c r="G32" s="287"/>
      <c r="H32" s="115">
        <f t="shared" si="0"/>
        <v>-32</v>
      </c>
      <c r="I32" s="27"/>
      <c r="J32" s="104">
        <f t="shared" si="2"/>
        <v>-32</v>
      </c>
      <c r="K32" s="27"/>
      <c r="L32" s="238"/>
      <c r="M32" s="115">
        <f t="shared" si="4"/>
        <v>-32</v>
      </c>
      <c r="N32" s="27"/>
      <c r="O32" s="104">
        <f t="shared" si="6"/>
        <v>-32</v>
      </c>
      <c r="P32" s="27"/>
      <c r="Q32" s="238"/>
      <c r="S32" s="120"/>
      <c r="T32" s="27"/>
      <c r="U32" s="55"/>
      <c r="V32" s="27"/>
      <c r="W32" s="238"/>
      <c r="Y32" s="120"/>
      <c r="Z32" s="27"/>
      <c r="AA32" s="55"/>
      <c r="AB32" s="27"/>
      <c r="AC32" s="238"/>
      <c r="AD32" s="24"/>
      <c r="AE32" s="24"/>
      <c r="AF32" s="24"/>
      <c r="AG32" s="24"/>
      <c r="AH32" s="24"/>
    </row>
    <row r="33" spans="1:34">
      <c r="B33" s="114">
        <v>15</v>
      </c>
      <c r="C33" s="282">
        <v>7145</v>
      </c>
      <c r="D33" s="236"/>
      <c r="E33" s="281">
        <v>7115</v>
      </c>
      <c r="F33" s="26"/>
      <c r="G33" s="287"/>
      <c r="H33" s="115">
        <f t="shared" si="0"/>
        <v>-32</v>
      </c>
      <c r="I33" s="27"/>
      <c r="J33" s="104">
        <f t="shared" si="2"/>
        <v>-32</v>
      </c>
      <c r="K33" s="27"/>
      <c r="L33" s="238"/>
      <c r="M33" s="115">
        <f t="shared" si="4"/>
        <v>-32</v>
      </c>
      <c r="N33" s="27"/>
      <c r="O33" s="104">
        <f t="shared" si="6"/>
        <v>-32</v>
      </c>
      <c r="P33" s="27"/>
      <c r="Q33" s="238"/>
      <c r="S33" s="120"/>
      <c r="T33" s="27"/>
      <c r="U33" s="55"/>
      <c r="V33" s="27"/>
      <c r="W33" s="238"/>
      <c r="Y33" s="120"/>
      <c r="Z33" s="27"/>
      <c r="AA33" s="55"/>
      <c r="AB33" s="27"/>
      <c r="AC33" s="238"/>
      <c r="AD33" s="24"/>
      <c r="AE33" s="24"/>
      <c r="AF33" s="24"/>
      <c r="AG33" s="24"/>
      <c r="AH33" s="24"/>
    </row>
    <row r="34" spans="1:34">
      <c r="B34" s="114">
        <v>16</v>
      </c>
      <c r="C34" s="282">
        <v>7165</v>
      </c>
      <c r="D34" s="236"/>
      <c r="E34" s="281">
        <v>7135</v>
      </c>
      <c r="F34" s="26"/>
      <c r="G34" s="287"/>
      <c r="H34" s="115">
        <f t="shared" si="0"/>
        <v>-32</v>
      </c>
      <c r="I34" s="27"/>
      <c r="J34" s="104">
        <f t="shared" si="2"/>
        <v>-32</v>
      </c>
      <c r="K34" s="27"/>
      <c r="L34" s="238"/>
      <c r="M34" s="115">
        <f t="shared" si="4"/>
        <v>-32</v>
      </c>
      <c r="N34" s="27"/>
      <c r="O34" s="104">
        <f t="shared" si="6"/>
        <v>-32</v>
      </c>
      <c r="P34" s="27"/>
      <c r="Q34" s="238"/>
      <c r="S34" s="120"/>
      <c r="T34" s="27"/>
      <c r="U34" s="55"/>
      <c r="V34" s="27"/>
      <c r="W34" s="238"/>
      <c r="Y34" s="120"/>
      <c r="Z34" s="27"/>
      <c r="AA34" s="55"/>
      <c r="AB34" s="27"/>
      <c r="AC34" s="238"/>
      <c r="AD34" s="24"/>
      <c r="AE34" s="24"/>
      <c r="AF34" s="24"/>
      <c r="AG34" s="24"/>
      <c r="AH34" s="24"/>
    </row>
    <row r="35" spans="1:34">
      <c r="B35" s="114">
        <v>17</v>
      </c>
      <c r="C35" s="282">
        <v>6950</v>
      </c>
      <c r="D35" s="236"/>
      <c r="E35" s="281">
        <v>6945</v>
      </c>
      <c r="F35" s="26"/>
      <c r="G35" s="287"/>
      <c r="H35" s="115">
        <f t="shared" si="0"/>
        <v>-32</v>
      </c>
      <c r="I35" s="27"/>
      <c r="J35" s="104">
        <f t="shared" si="2"/>
        <v>-32</v>
      </c>
      <c r="K35" s="27"/>
      <c r="L35" s="238"/>
      <c r="M35" s="115">
        <f t="shared" si="4"/>
        <v>-32</v>
      </c>
      <c r="N35" s="27"/>
      <c r="O35" s="104">
        <f t="shared" si="6"/>
        <v>-32</v>
      </c>
      <c r="P35" s="27"/>
      <c r="Q35" s="238"/>
      <c r="S35" s="120"/>
      <c r="T35" s="27"/>
      <c r="U35" s="55"/>
      <c r="V35" s="27"/>
      <c r="W35" s="238"/>
      <c r="Y35" s="120"/>
      <c r="Z35" s="27"/>
      <c r="AA35" s="55"/>
      <c r="AB35" s="27"/>
      <c r="AC35" s="238"/>
      <c r="AD35" s="24"/>
      <c r="AE35" s="24"/>
      <c r="AF35" s="24"/>
      <c r="AG35" s="24"/>
      <c r="AH35" s="24"/>
    </row>
    <row r="36" spans="1:34" ht="16" thickBot="1">
      <c r="B36" s="114">
        <v>18</v>
      </c>
      <c r="C36" s="282">
        <v>6905</v>
      </c>
      <c r="D36" s="237"/>
      <c r="E36" s="281">
        <v>6920</v>
      </c>
      <c r="F36" s="26"/>
      <c r="G36" s="288">
        <v>6970</v>
      </c>
      <c r="H36" s="115">
        <f t="shared" si="0"/>
        <v>-32</v>
      </c>
      <c r="I36" s="27"/>
      <c r="J36" s="104">
        <f t="shared" si="2"/>
        <v>-32</v>
      </c>
      <c r="K36" s="27"/>
      <c r="L36" s="116">
        <f>W36+$T$15+$Z$15</f>
        <v>-32</v>
      </c>
      <c r="M36" s="115">
        <f t="shared" si="4"/>
        <v>-32</v>
      </c>
      <c r="N36" s="27"/>
      <c r="O36" s="104">
        <f t="shared" si="6"/>
        <v>-32</v>
      </c>
      <c r="P36" s="27"/>
      <c r="Q36" s="116">
        <f>AC36+$T$15+$Z$15</f>
        <v>-32</v>
      </c>
      <c r="S36" s="120"/>
      <c r="T36" s="27"/>
      <c r="U36" s="55"/>
      <c r="V36" s="27"/>
      <c r="W36" s="55"/>
      <c r="Y36" s="120"/>
      <c r="Z36" s="27"/>
      <c r="AA36" s="55"/>
      <c r="AB36" s="27"/>
      <c r="AC36" s="55"/>
      <c r="AD36" s="24"/>
      <c r="AE36" s="24"/>
      <c r="AF36" s="24"/>
      <c r="AG36" s="24"/>
      <c r="AH36" s="24"/>
    </row>
    <row r="37" spans="1:34" ht="53" customHeight="1">
      <c r="T37" s="98"/>
      <c r="U37" s="99"/>
      <c r="V37" s="24"/>
      <c r="W37" s="98"/>
      <c r="X37" s="99"/>
      <c r="Y37" s="24"/>
      <c r="Z37" s="100"/>
      <c r="AA37" s="24"/>
      <c r="AB37" s="98"/>
      <c r="AC37" s="98"/>
      <c r="AD37" s="24"/>
      <c r="AE37" s="99"/>
      <c r="AF37" s="98"/>
      <c r="AG37" s="24"/>
      <c r="AH37" s="99"/>
    </row>
    <row r="38" spans="1:34" ht="15.5" customHeight="1" thickBot="1">
      <c r="B38" s="132"/>
      <c r="C38" s="102"/>
      <c r="D38" s="102"/>
      <c r="E38" s="102"/>
      <c r="F38" s="102"/>
      <c r="T38" s="24"/>
      <c r="U38" s="24"/>
      <c r="V38" s="24"/>
      <c r="W38" s="24"/>
      <c r="X38" s="24"/>
      <c r="Y38" s="24"/>
      <c r="Z38" s="19"/>
      <c r="AA38" s="24"/>
      <c r="AB38" s="24"/>
      <c r="AC38" s="24"/>
      <c r="AD38" s="24"/>
      <c r="AE38" s="24"/>
      <c r="AF38" s="24"/>
      <c r="AG38" s="24"/>
      <c r="AH38" s="24"/>
    </row>
    <row r="39" spans="1:34" ht="18" customHeight="1">
      <c r="A39" s="413" t="s">
        <v>78</v>
      </c>
      <c r="B39" s="414"/>
      <c r="C39" s="131"/>
      <c r="D39" s="131"/>
      <c r="E39" s="31"/>
      <c r="F39" s="31"/>
      <c r="T39" s="24"/>
      <c r="U39" s="24"/>
      <c r="V39" s="24"/>
      <c r="W39" s="24"/>
      <c r="X39" s="24"/>
      <c r="Y39" s="24"/>
      <c r="Z39" s="19"/>
      <c r="AA39" s="24"/>
      <c r="AB39" s="24"/>
      <c r="AC39" s="24"/>
      <c r="AD39" s="24"/>
      <c r="AE39" s="24"/>
      <c r="AF39" s="24"/>
      <c r="AG39" s="24"/>
      <c r="AH39" s="24"/>
    </row>
    <row r="40" spans="1:34" ht="16" thickBot="1">
      <c r="A40" s="415"/>
      <c r="B40" s="416"/>
      <c r="C40" s="130"/>
      <c r="D40" s="131"/>
      <c r="E40" s="19"/>
      <c r="P40" s="43" t="s">
        <v>0</v>
      </c>
      <c r="T40" s="24"/>
      <c r="U40" s="24"/>
      <c r="V40" s="24"/>
      <c r="W40" s="24"/>
      <c r="X40" s="24"/>
      <c r="Y40" s="24"/>
      <c r="Z40" s="19"/>
      <c r="AA40" s="24"/>
      <c r="AB40" s="24"/>
      <c r="AC40" s="24"/>
      <c r="AD40" s="24"/>
      <c r="AE40" s="24"/>
      <c r="AF40" s="24"/>
      <c r="AG40" s="24"/>
      <c r="AH40" s="24"/>
    </row>
    <row r="41" spans="1:34" ht="16" thickBot="1">
      <c r="A41" s="68" t="s">
        <v>12</v>
      </c>
      <c r="B41" s="129">
        <v>520</v>
      </c>
      <c r="C41" s="24"/>
      <c r="D41" s="24"/>
      <c r="E41" s="24"/>
      <c r="P41" s="44" t="s">
        <v>21</v>
      </c>
      <c r="T41" s="24"/>
      <c r="U41" s="24"/>
      <c r="V41" s="24"/>
      <c r="W41" s="24"/>
      <c r="X41" s="24"/>
      <c r="Y41" s="24"/>
      <c r="Z41" s="19"/>
      <c r="AA41" s="24"/>
      <c r="AB41" s="24"/>
      <c r="AC41" s="24"/>
      <c r="AD41" s="24"/>
      <c r="AE41" s="24"/>
      <c r="AF41" s="24"/>
      <c r="AG41" s="24"/>
      <c r="AH41" s="24"/>
    </row>
    <row r="42" spans="1:34" ht="16" thickBot="1">
      <c r="A42" s="51" t="s">
        <v>23</v>
      </c>
      <c r="B42" s="129">
        <v>520</v>
      </c>
      <c r="C42" s="24"/>
      <c r="D42" s="24"/>
      <c r="E42" s="24"/>
      <c r="P42" s="19"/>
      <c r="T42" s="24"/>
      <c r="U42" s="24"/>
      <c r="V42" s="24"/>
      <c r="W42" s="24"/>
      <c r="X42" s="24"/>
      <c r="Y42" s="24"/>
      <c r="Z42" s="19"/>
      <c r="AA42" s="24"/>
      <c r="AB42" s="24"/>
      <c r="AC42" s="24"/>
      <c r="AD42" s="24"/>
      <c r="AE42" s="24"/>
      <c r="AF42" s="24"/>
      <c r="AG42" s="24"/>
      <c r="AH42" s="24"/>
    </row>
    <row r="43" spans="1:34" ht="16" thickBot="1">
      <c r="A43" s="52" t="s">
        <v>1</v>
      </c>
      <c r="B43" s="129">
        <v>520</v>
      </c>
      <c r="C43" s="24"/>
      <c r="D43" s="24"/>
      <c r="E43" s="24"/>
      <c r="T43" s="24"/>
      <c r="U43" s="24"/>
      <c r="V43" s="24"/>
      <c r="W43" s="24"/>
      <c r="X43" s="24"/>
      <c r="Y43" s="24"/>
      <c r="Z43" s="19"/>
      <c r="AA43" s="24"/>
      <c r="AB43" s="24"/>
      <c r="AC43" s="24"/>
      <c r="AD43" s="24"/>
      <c r="AE43" s="24"/>
      <c r="AF43" s="24"/>
      <c r="AG43" s="24"/>
      <c r="AH43" s="24"/>
    </row>
    <row r="44" spans="1:34" ht="43" customHeight="1" thickBot="1">
      <c r="C44" s="395" t="s">
        <v>70</v>
      </c>
      <c r="D44" s="396"/>
      <c r="E44" s="397"/>
      <c r="F44" s="395" t="s">
        <v>79</v>
      </c>
      <c r="G44" s="396"/>
      <c r="H44" s="397"/>
      <c r="J44" s="398" t="s">
        <v>73</v>
      </c>
      <c r="K44" s="399"/>
      <c r="L44" s="400"/>
      <c r="M44" s="398" t="s">
        <v>71</v>
      </c>
      <c r="N44" s="399"/>
      <c r="O44" s="400"/>
      <c r="P44" s="24"/>
      <c r="Q44" s="24"/>
      <c r="R44" s="241"/>
      <c r="S44" s="241"/>
      <c r="T44" s="106"/>
      <c r="U44" s="24"/>
      <c r="V44" s="24"/>
      <c r="W44" s="24"/>
      <c r="X44" s="24"/>
      <c r="Y44" s="24"/>
      <c r="Z44" s="19"/>
      <c r="AA44" s="24"/>
      <c r="AB44" s="24"/>
      <c r="AC44" s="24"/>
      <c r="AD44" s="24"/>
      <c r="AE44" s="24"/>
      <c r="AF44" s="24"/>
      <c r="AG44" s="24"/>
      <c r="AH44" s="24"/>
    </row>
    <row r="45" spans="1:34">
      <c r="B45" s="113" t="s">
        <v>20</v>
      </c>
      <c r="C45" s="107" t="s">
        <v>89</v>
      </c>
      <c r="D45" s="108" t="s">
        <v>89</v>
      </c>
      <c r="E45" s="109" t="s">
        <v>72</v>
      </c>
      <c r="F45" s="111" t="s">
        <v>90</v>
      </c>
      <c r="G45" s="112" t="s">
        <v>90</v>
      </c>
      <c r="H45" s="53" t="s">
        <v>74</v>
      </c>
      <c r="J45" s="107" t="s">
        <v>89</v>
      </c>
      <c r="K45" s="108" t="s">
        <v>89</v>
      </c>
      <c r="L45" s="109" t="s">
        <v>72</v>
      </c>
      <c r="M45" s="111" t="s">
        <v>90</v>
      </c>
      <c r="N45" s="112" t="s">
        <v>90</v>
      </c>
      <c r="O45" s="53" t="s">
        <v>74</v>
      </c>
      <c r="P45" s="98"/>
      <c r="Q45" s="24"/>
      <c r="R45" s="99"/>
      <c r="S45" s="347"/>
      <c r="T45" s="347"/>
      <c r="U45" s="347"/>
      <c r="V45" s="347"/>
      <c r="W45" s="347"/>
      <c r="X45" s="24"/>
      <c r="Y45" s="347"/>
      <c r="Z45" s="347"/>
      <c r="AA45" s="347"/>
      <c r="AB45" s="347"/>
      <c r="AC45" s="347"/>
      <c r="AD45" s="100"/>
      <c r="AE45" s="24"/>
      <c r="AF45" s="24"/>
      <c r="AG45" s="24"/>
      <c r="AH45" s="24"/>
    </row>
    <row r="46" spans="1:34">
      <c r="B46" s="114">
        <v>1</v>
      </c>
      <c r="C46" s="110">
        <f t="shared" ref="C46:C63" si="8">AVERAGE(C19:D19)+$B$41</f>
        <v>8452.5</v>
      </c>
      <c r="D46" s="82">
        <f>AVERAGE(H19:I19)</f>
        <v>-32</v>
      </c>
      <c r="E46" s="80">
        <f>C46-D46</f>
        <v>8484.5</v>
      </c>
      <c r="F46" s="110">
        <f t="shared" ref="F46:F62" si="9">AVERAGE(E19:G19)+$B$43</f>
        <v>8485</v>
      </c>
      <c r="G46" s="103">
        <f>AVERAGE(J19:L19)</f>
        <v>-32</v>
      </c>
      <c r="H46" s="80">
        <f>F46-G46</f>
        <v>8517</v>
      </c>
      <c r="J46" s="110">
        <f t="shared" ref="J46:J63" si="10">AVERAGE(C19:D19)+$B$41</f>
        <v>8452.5</v>
      </c>
      <c r="K46" s="82">
        <f>AVERAGE(M19:N19)</f>
        <v>-32</v>
      </c>
      <c r="L46" s="80">
        <f>J46-K46</f>
        <v>8484.5</v>
      </c>
      <c r="M46" s="110">
        <f t="shared" ref="M46:M62" si="11">AVERAGE(E19:G19)+$B$43</f>
        <v>8485</v>
      </c>
      <c r="N46" s="103">
        <f>AVERAGE(O19:Q19)</f>
        <v>-32</v>
      </c>
      <c r="O46" s="80">
        <f>M46-N46</f>
        <v>8517</v>
      </c>
      <c r="P46" s="24"/>
      <c r="Q46" s="24"/>
      <c r="R46" s="24"/>
      <c r="S46" s="240"/>
      <c r="T46" s="240"/>
      <c r="U46" s="240"/>
      <c r="V46" s="240"/>
      <c r="W46" s="240"/>
      <c r="X46" s="24"/>
      <c r="Y46" s="240"/>
      <c r="Z46" s="240"/>
      <c r="AA46" s="240"/>
      <c r="AB46" s="240"/>
      <c r="AC46" s="240"/>
      <c r="AD46" s="19"/>
      <c r="AE46" s="24"/>
      <c r="AF46" s="24"/>
      <c r="AG46" s="24"/>
      <c r="AH46" s="24"/>
    </row>
    <row r="47" spans="1:34">
      <c r="B47" s="114">
        <v>2</v>
      </c>
      <c r="C47" s="110">
        <f t="shared" si="8"/>
        <v>8322.5</v>
      </c>
      <c r="D47" s="82">
        <f t="shared" ref="D47:D63" si="12">AVERAGE(H20:I20)</f>
        <v>-32</v>
      </c>
      <c r="E47" s="80">
        <f>C47-D47</f>
        <v>8354.5</v>
      </c>
      <c r="F47" s="110">
        <f t="shared" si="9"/>
        <v>8355</v>
      </c>
      <c r="G47" s="103">
        <f t="shared" ref="G47:G63" si="13">AVERAGE(J20:L20)</f>
        <v>-32</v>
      </c>
      <c r="H47" s="80">
        <f>F47-G47</f>
        <v>8387</v>
      </c>
      <c r="J47" s="110">
        <f t="shared" si="10"/>
        <v>8322.5</v>
      </c>
      <c r="K47" s="82">
        <f t="shared" ref="K47:K63" si="14">AVERAGE(M20:N20)</f>
        <v>-32</v>
      </c>
      <c r="L47" s="80">
        <f>J47-K47</f>
        <v>8354.5</v>
      </c>
      <c r="M47" s="110">
        <f t="shared" si="11"/>
        <v>8355</v>
      </c>
      <c r="N47" s="103">
        <f t="shared" ref="N47:N63" si="15">AVERAGE(O20:Q20)</f>
        <v>-32</v>
      </c>
      <c r="O47" s="80">
        <f>M47-N47</f>
        <v>8387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19"/>
      <c r="AE47" s="24"/>
      <c r="AF47" s="24"/>
      <c r="AG47" s="24"/>
      <c r="AH47" s="24"/>
    </row>
    <row r="48" spans="1:34">
      <c r="B48" s="114">
        <v>3</v>
      </c>
      <c r="C48" s="110">
        <f t="shared" si="8"/>
        <v>8285</v>
      </c>
      <c r="D48" s="82">
        <f t="shared" si="12"/>
        <v>-32</v>
      </c>
      <c r="E48" s="80">
        <f t="shared" ref="E48:E63" si="16">C48-D48</f>
        <v>8317</v>
      </c>
      <c r="F48" s="110">
        <f t="shared" si="9"/>
        <v>8315</v>
      </c>
      <c r="G48" s="103">
        <f t="shared" si="13"/>
        <v>-32</v>
      </c>
      <c r="H48" s="80">
        <f t="shared" ref="H48:H63" si="17">F48-G48</f>
        <v>8347</v>
      </c>
      <c r="J48" s="110">
        <f t="shared" si="10"/>
        <v>8285</v>
      </c>
      <c r="K48" s="82">
        <f t="shared" si="14"/>
        <v>-32</v>
      </c>
      <c r="L48" s="80">
        <f t="shared" ref="L48:L63" si="18">J48-K48</f>
        <v>8317</v>
      </c>
      <c r="M48" s="110">
        <f t="shared" si="11"/>
        <v>8315</v>
      </c>
      <c r="N48" s="103">
        <f t="shared" si="15"/>
        <v>-32</v>
      </c>
      <c r="O48" s="80">
        <f t="shared" ref="O48:O63" si="19">M48-N48</f>
        <v>8347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19"/>
      <c r="AE48" s="24"/>
      <c r="AF48" s="24"/>
      <c r="AG48" s="24"/>
      <c r="AH48" s="24"/>
    </row>
    <row r="49" spans="1:151">
      <c r="B49" s="114">
        <v>4</v>
      </c>
      <c r="C49" s="110">
        <f t="shared" si="8"/>
        <v>8342.5</v>
      </c>
      <c r="D49" s="82">
        <f t="shared" si="12"/>
        <v>-32</v>
      </c>
      <c r="E49" s="80">
        <f t="shared" si="16"/>
        <v>8374.5</v>
      </c>
      <c r="F49" s="110">
        <f t="shared" si="9"/>
        <v>8372.5</v>
      </c>
      <c r="G49" s="103">
        <f t="shared" si="13"/>
        <v>-32</v>
      </c>
      <c r="H49" s="80">
        <f t="shared" si="17"/>
        <v>8404.5</v>
      </c>
      <c r="J49" s="110">
        <f t="shared" si="10"/>
        <v>8342.5</v>
      </c>
      <c r="K49" s="82">
        <f t="shared" si="14"/>
        <v>-32</v>
      </c>
      <c r="L49" s="80">
        <f t="shared" si="18"/>
        <v>8374.5</v>
      </c>
      <c r="M49" s="110">
        <f t="shared" si="11"/>
        <v>8372.5</v>
      </c>
      <c r="N49" s="103">
        <f t="shared" si="15"/>
        <v>-32</v>
      </c>
      <c r="O49" s="80">
        <f t="shared" si="19"/>
        <v>8404.5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19"/>
      <c r="AE49" s="24"/>
      <c r="AF49" s="24"/>
      <c r="AG49" s="24"/>
      <c r="AH49" s="24"/>
    </row>
    <row r="50" spans="1:151">
      <c r="B50" s="114">
        <v>5</v>
      </c>
      <c r="C50" s="110">
        <f t="shared" si="8"/>
        <v>8252.5</v>
      </c>
      <c r="D50" s="82">
        <f t="shared" si="12"/>
        <v>-32</v>
      </c>
      <c r="E50" s="80">
        <f t="shared" si="16"/>
        <v>8284.5</v>
      </c>
      <c r="F50" s="110">
        <f t="shared" si="9"/>
        <v>8277.5</v>
      </c>
      <c r="G50" s="103">
        <f t="shared" si="13"/>
        <v>-32</v>
      </c>
      <c r="H50" s="80">
        <f t="shared" si="17"/>
        <v>8309.5</v>
      </c>
      <c r="J50" s="110">
        <f t="shared" si="10"/>
        <v>8252.5</v>
      </c>
      <c r="K50" s="82">
        <f t="shared" si="14"/>
        <v>-32</v>
      </c>
      <c r="L50" s="80">
        <f t="shared" si="18"/>
        <v>8284.5</v>
      </c>
      <c r="M50" s="110">
        <f t="shared" si="11"/>
        <v>8277.5</v>
      </c>
      <c r="N50" s="103">
        <f t="shared" si="15"/>
        <v>-32</v>
      </c>
      <c r="O50" s="80">
        <f t="shared" si="19"/>
        <v>8309.5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19"/>
      <c r="AE50" s="24"/>
      <c r="AF50" s="24"/>
      <c r="AG50" s="24"/>
      <c r="AH50" s="24"/>
    </row>
    <row r="51" spans="1:151">
      <c r="B51" s="114">
        <v>6</v>
      </c>
      <c r="C51" s="110">
        <f t="shared" si="8"/>
        <v>8117.5</v>
      </c>
      <c r="D51" s="82">
        <f t="shared" si="12"/>
        <v>-32</v>
      </c>
      <c r="E51" s="80">
        <f t="shared" si="16"/>
        <v>8149.5</v>
      </c>
      <c r="F51" s="110">
        <f t="shared" si="9"/>
        <v>8142.5</v>
      </c>
      <c r="G51" s="103">
        <f t="shared" si="13"/>
        <v>-32</v>
      </c>
      <c r="H51" s="80">
        <f t="shared" si="17"/>
        <v>8174.5</v>
      </c>
      <c r="J51" s="110">
        <f t="shared" si="10"/>
        <v>8117.5</v>
      </c>
      <c r="K51" s="82">
        <f t="shared" si="14"/>
        <v>-32</v>
      </c>
      <c r="L51" s="80">
        <f t="shared" si="18"/>
        <v>8149.5</v>
      </c>
      <c r="M51" s="110">
        <f t="shared" si="11"/>
        <v>8142.5</v>
      </c>
      <c r="N51" s="103">
        <f t="shared" si="15"/>
        <v>-32</v>
      </c>
      <c r="O51" s="80">
        <f t="shared" si="19"/>
        <v>8174.5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19"/>
      <c r="AE51" s="24"/>
      <c r="AF51" s="24"/>
      <c r="AG51" s="24"/>
      <c r="AH51" s="24"/>
    </row>
    <row r="52" spans="1:151">
      <c r="B52" s="114">
        <v>7</v>
      </c>
      <c r="C52" s="110">
        <f t="shared" si="8"/>
        <v>8055</v>
      </c>
      <c r="D52" s="82">
        <f t="shared" si="12"/>
        <v>-32</v>
      </c>
      <c r="E52" s="80">
        <f t="shared" si="16"/>
        <v>8087</v>
      </c>
      <c r="F52" s="110">
        <f t="shared" si="9"/>
        <v>8077.5</v>
      </c>
      <c r="G52" s="103">
        <f t="shared" si="13"/>
        <v>-32</v>
      </c>
      <c r="H52" s="80">
        <f t="shared" si="17"/>
        <v>8109.5</v>
      </c>
      <c r="J52" s="110">
        <f t="shared" si="10"/>
        <v>8055</v>
      </c>
      <c r="K52" s="82">
        <f t="shared" si="14"/>
        <v>-32</v>
      </c>
      <c r="L52" s="80">
        <f t="shared" si="18"/>
        <v>8087</v>
      </c>
      <c r="M52" s="110">
        <f t="shared" si="11"/>
        <v>8077.5</v>
      </c>
      <c r="N52" s="103">
        <f t="shared" si="15"/>
        <v>-32</v>
      </c>
      <c r="O52" s="80">
        <f t="shared" si="19"/>
        <v>8109.5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19"/>
      <c r="AE52" s="24"/>
      <c r="AF52" s="24"/>
      <c r="AG52" s="24"/>
      <c r="AH52" s="24"/>
    </row>
    <row r="53" spans="1:151">
      <c r="B53" s="114">
        <v>8</v>
      </c>
      <c r="C53" s="110">
        <f t="shared" si="8"/>
        <v>8082.5</v>
      </c>
      <c r="D53" s="82">
        <f t="shared" si="12"/>
        <v>-32</v>
      </c>
      <c r="E53" s="80">
        <f t="shared" si="16"/>
        <v>8114.5</v>
      </c>
      <c r="F53" s="110">
        <f t="shared" si="9"/>
        <v>8097.5</v>
      </c>
      <c r="G53" s="103">
        <f t="shared" si="13"/>
        <v>-32</v>
      </c>
      <c r="H53" s="80">
        <f t="shared" si="17"/>
        <v>8129.5</v>
      </c>
      <c r="J53" s="110">
        <f t="shared" si="10"/>
        <v>8082.5</v>
      </c>
      <c r="K53" s="82">
        <f t="shared" si="14"/>
        <v>-32</v>
      </c>
      <c r="L53" s="80">
        <f t="shared" si="18"/>
        <v>8114.5</v>
      </c>
      <c r="M53" s="110">
        <f t="shared" si="11"/>
        <v>8097.5</v>
      </c>
      <c r="N53" s="103">
        <f t="shared" si="15"/>
        <v>-32</v>
      </c>
      <c r="O53" s="80">
        <f t="shared" si="19"/>
        <v>8129.5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19"/>
      <c r="AE53" s="24"/>
      <c r="AF53" s="24"/>
      <c r="AG53" s="24"/>
      <c r="AH53" s="24"/>
    </row>
    <row r="54" spans="1:151">
      <c r="B54" s="114">
        <v>9</v>
      </c>
      <c r="C54" s="110">
        <f t="shared" si="8"/>
        <v>7890</v>
      </c>
      <c r="D54" s="82">
        <f t="shared" si="12"/>
        <v>-32</v>
      </c>
      <c r="E54" s="80">
        <f t="shared" si="16"/>
        <v>7922</v>
      </c>
      <c r="F54" s="110">
        <f t="shared" si="9"/>
        <v>7855</v>
      </c>
      <c r="G54" s="103">
        <f t="shared" si="13"/>
        <v>-32</v>
      </c>
      <c r="H54" s="80">
        <f t="shared" si="17"/>
        <v>7887</v>
      </c>
      <c r="J54" s="110">
        <f t="shared" si="10"/>
        <v>7890</v>
      </c>
      <c r="K54" s="82">
        <f t="shared" si="14"/>
        <v>-32</v>
      </c>
      <c r="L54" s="80">
        <f t="shared" si="18"/>
        <v>7922</v>
      </c>
      <c r="M54" s="110">
        <f t="shared" si="11"/>
        <v>7855</v>
      </c>
      <c r="N54" s="103">
        <f t="shared" si="15"/>
        <v>-32</v>
      </c>
      <c r="O54" s="80">
        <f t="shared" si="19"/>
        <v>7887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151">
      <c r="B55" s="114">
        <v>10</v>
      </c>
      <c r="C55" s="110">
        <f t="shared" si="8"/>
        <v>7840</v>
      </c>
      <c r="D55" s="82">
        <f t="shared" si="12"/>
        <v>-32</v>
      </c>
      <c r="E55" s="80">
        <f t="shared" si="16"/>
        <v>7872</v>
      </c>
      <c r="F55" s="110">
        <f t="shared" si="9"/>
        <v>7805</v>
      </c>
      <c r="G55" s="103">
        <f t="shared" si="13"/>
        <v>-32</v>
      </c>
      <c r="H55" s="80">
        <f t="shared" si="17"/>
        <v>7837</v>
      </c>
      <c r="J55" s="110">
        <f t="shared" si="10"/>
        <v>7840</v>
      </c>
      <c r="K55" s="82">
        <f t="shared" si="14"/>
        <v>-32</v>
      </c>
      <c r="L55" s="80">
        <f t="shared" si="18"/>
        <v>7872</v>
      </c>
      <c r="M55" s="110">
        <f t="shared" si="11"/>
        <v>7805</v>
      </c>
      <c r="N55" s="103">
        <f t="shared" si="15"/>
        <v>-32</v>
      </c>
      <c r="O55" s="80">
        <f t="shared" si="19"/>
        <v>7837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151">
      <c r="B56" s="114">
        <v>11</v>
      </c>
      <c r="C56" s="110">
        <f t="shared" si="8"/>
        <v>7755</v>
      </c>
      <c r="D56" s="82">
        <f t="shared" si="12"/>
        <v>-32</v>
      </c>
      <c r="E56" s="80">
        <f t="shared" si="16"/>
        <v>7787</v>
      </c>
      <c r="F56" s="110">
        <f t="shared" si="9"/>
        <v>7735</v>
      </c>
      <c r="G56" s="103">
        <f t="shared" si="13"/>
        <v>-32</v>
      </c>
      <c r="H56" s="80">
        <f t="shared" si="17"/>
        <v>7767</v>
      </c>
      <c r="J56" s="110">
        <f t="shared" si="10"/>
        <v>7755</v>
      </c>
      <c r="K56" s="82">
        <f t="shared" si="14"/>
        <v>-32</v>
      </c>
      <c r="L56" s="80">
        <f t="shared" si="18"/>
        <v>7787</v>
      </c>
      <c r="M56" s="110">
        <f t="shared" si="11"/>
        <v>7735</v>
      </c>
      <c r="N56" s="103">
        <f t="shared" si="15"/>
        <v>-32</v>
      </c>
      <c r="O56" s="80">
        <f t="shared" si="19"/>
        <v>7767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151" s="2" customFormat="1">
      <c r="B57" s="114">
        <v>12</v>
      </c>
      <c r="C57" s="110">
        <f t="shared" si="8"/>
        <v>7745</v>
      </c>
      <c r="D57" s="82">
        <f t="shared" si="12"/>
        <v>-32</v>
      </c>
      <c r="E57" s="80">
        <f t="shared" si="16"/>
        <v>7777</v>
      </c>
      <c r="F57" s="110">
        <f t="shared" si="9"/>
        <v>7720</v>
      </c>
      <c r="G57" s="103">
        <f t="shared" si="13"/>
        <v>-32</v>
      </c>
      <c r="H57" s="80">
        <f t="shared" si="17"/>
        <v>7752</v>
      </c>
      <c r="J57" s="110">
        <f t="shared" si="10"/>
        <v>7745</v>
      </c>
      <c r="K57" s="82">
        <f t="shared" si="14"/>
        <v>-32</v>
      </c>
      <c r="L57" s="80">
        <f t="shared" si="18"/>
        <v>7777</v>
      </c>
      <c r="M57" s="110">
        <f t="shared" si="11"/>
        <v>7720</v>
      </c>
      <c r="N57" s="103">
        <f t="shared" si="15"/>
        <v>-32</v>
      </c>
      <c r="O57" s="80">
        <f t="shared" si="19"/>
        <v>7752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19"/>
      <c r="AE57" s="24"/>
    </row>
    <row r="58" spans="1:151" s="2" customFormat="1">
      <c r="B58" s="114">
        <v>13</v>
      </c>
      <c r="C58" s="110">
        <f t="shared" si="8"/>
        <v>7685</v>
      </c>
      <c r="D58" s="82">
        <f t="shared" si="12"/>
        <v>-32</v>
      </c>
      <c r="E58" s="80">
        <f t="shared" si="16"/>
        <v>7717</v>
      </c>
      <c r="F58" s="110">
        <f t="shared" si="9"/>
        <v>7660</v>
      </c>
      <c r="G58" s="103">
        <f t="shared" si="13"/>
        <v>-32</v>
      </c>
      <c r="H58" s="80">
        <f t="shared" si="17"/>
        <v>7692</v>
      </c>
      <c r="J58" s="110">
        <f t="shared" si="10"/>
        <v>7685</v>
      </c>
      <c r="K58" s="82">
        <f t="shared" si="14"/>
        <v>-32</v>
      </c>
      <c r="L58" s="80">
        <f t="shared" si="18"/>
        <v>7717</v>
      </c>
      <c r="M58" s="110">
        <f t="shared" si="11"/>
        <v>7660</v>
      </c>
      <c r="N58" s="103">
        <f t="shared" si="15"/>
        <v>-32</v>
      </c>
      <c r="O58" s="80">
        <f t="shared" si="19"/>
        <v>7692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19"/>
      <c r="AE58" s="24"/>
    </row>
    <row r="59" spans="1:151" s="2" customFormat="1">
      <c r="B59" s="114">
        <v>14</v>
      </c>
      <c r="C59" s="110">
        <f t="shared" si="8"/>
        <v>7665</v>
      </c>
      <c r="D59" s="82">
        <f t="shared" si="12"/>
        <v>-32</v>
      </c>
      <c r="E59" s="80">
        <f t="shared" si="16"/>
        <v>7697</v>
      </c>
      <c r="F59" s="110">
        <f t="shared" si="9"/>
        <v>7640</v>
      </c>
      <c r="G59" s="103">
        <f t="shared" si="13"/>
        <v>-32</v>
      </c>
      <c r="H59" s="80">
        <f t="shared" si="17"/>
        <v>7672</v>
      </c>
      <c r="J59" s="110">
        <f t="shared" si="10"/>
        <v>7665</v>
      </c>
      <c r="K59" s="82">
        <f t="shared" si="14"/>
        <v>-32</v>
      </c>
      <c r="L59" s="80">
        <f t="shared" si="18"/>
        <v>7697</v>
      </c>
      <c r="M59" s="110">
        <f t="shared" si="11"/>
        <v>7640</v>
      </c>
      <c r="N59" s="103">
        <f t="shared" si="15"/>
        <v>-32</v>
      </c>
      <c r="O59" s="80">
        <f t="shared" si="19"/>
        <v>7672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19"/>
      <c r="AE59" s="24"/>
    </row>
    <row r="60" spans="1:151">
      <c r="A60" s="19"/>
      <c r="B60" s="114">
        <v>15</v>
      </c>
      <c r="C60" s="110">
        <f t="shared" si="8"/>
        <v>7665</v>
      </c>
      <c r="D60" s="82">
        <f t="shared" si="12"/>
        <v>-32</v>
      </c>
      <c r="E60" s="80">
        <f t="shared" si="16"/>
        <v>7697</v>
      </c>
      <c r="F60" s="110">
        <f t="shared" si="9"/>
        <v>7635</v>
      </c>
      <c r="G60" s="103">
        <f t="shared" si="13"/>
        <v>-32</v>
      </c>
      <c r="H60" s="80">
        <f t="shared" si="17"/>
        <v>7667</v>
      </c>
      <c r="J60" s="110">
        <f t="shared" si="10"/>
        <v>7665</v>
      </c>
      <c r="K60" s="82">
        <f t="shared" si="14"/>
        <v>-32</v>
      </c>
      <c r="L60" s="80">
        <f t="shared" si="18"/>
        <v>7697</v>
      </c>
      <c r="M60" s="110">
        <f t="shared" si="11"/>
        <v>7635</v>
      </c>
      <c r="N60" s="103">
        <f t="shared" si="15"/>
        <v>-32</v>
      </c>
      <c r="O60" s="80">
        <f t="shared" si="19"/>
        <v>7667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</row>
    <row r="61" spans="1:151" s="2" customFormat="1">
      <c r="B61" s="114">
        <v>16</v>
      </c>
      <c r="C61" s="110">
        <f t="shared" si="8"/>
        <v>7685</v>
      </c>
      <c r="D61" s="82">
        <f t="shared" si="12"/>
        <v>-32</v>
      </c>
      <c r="E61" s="80">
        <f t="shared" si="16"/>
        <v>7717</v>
      </c>
      <c r="F61" s="110">
        <f t="shared" si="9"/>
        <v>7655</v>
      </c>
      <c r="G61" s="103">
        <f t="shared" si="13"/>
        <v>-32</v>
      </c>
      <c r="H61" s="80">
        <f t="shared" si="17"/>
        <v>7687</v>
      </c>
      <c r="J61" s="110">
        <f t="shared" si="10"/>
        <v>7685</v>
      </c>
      <c r="K61" s="82">
        <f t="shared" si="14"/>
        <v>-32</v>
      </c>
      <c r="L61" s="80">
        <f t="shared" si="18"/>
        <v>7717</v>
      </c>
      <c r="M61" s="110">
        <f t="shared" si="11"/>
        <v>7655</v>
      </c>
      <c r="N61" s="103">
        <f t="shared" si="15"/>
        <v>-32</v>
      </c>
      <c r="O61" s="80">
        <f t="shared" si="19"/>
        <v>7687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</row>
    <row r="62" spans="1:151" s="2" customFormat="1">
      <c r="B62" s="114">
        <v>17</v>
      </c>
      <c r="C62" s="110">
        <f t="shared" si="8"/>
        <v>7470</v>
      </c>
      <c r="D62" s="82">
        <f t="shared" si="12"/>
        <v>-32</v>
      </c>
      <c r="E62" s="80">
        <f t="shared" si="16"/>
        <v>7502</v>
      </c>
      <c r="F62" s="110">
        <f t="shared" si="9"/>
        <v>7465</v>
      </c>
      <c r="G62" s="103">
        <f t="shared" si="13"/>
        <v>-32</v>
      </c>
      <c r="H62" s="80">
        <f t="shared" si="17"/>
        <v>7497</v>
      </c>
      <c r="J62" s="110">
        <f t="shared" si="10"/>
        <v>7470</v>
      </c>
      <c r="K62" s="82">
        <f t="shared" si="14"/>
        <v>-32</v>
      </c>
      <c r="L62" s="80">
        <f t="shared" si="18"/>
        <v>7502</v>
      </c>
      <c r="M62" s="110">
        <f t="shared" si="11"/>
        <v>7465</v>
      </c>
      <c r="N62" s="103">
        <f t="shared" si="15"/>
        <v>-32</v>
      </c>
      <c r="O62" s="80">
        <f t="shared" si="19"/>
        <v>7497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</row>
    <row r="63" spans="1:151" s="2" customFormat="1">
      <c r="B63" s="114">
        <v>18</v>
      </c>
      <c r="C63" s="110">
        <f t="shared" si="8"/>
        <v>7425</v>
      </c>
      <c r="D63" s="82">
        <f t="shared" si="12"/>
        <v>-32</v>
      </c>
      <c r="E63" s="80">
        <f t="shared" si="16"/>
        <v>7457</v>
      </c>
      <c r="F63" s="110">
        <f>AVERAGE(E36:G36)+$B$43</f>
        <v>7465</v>
      </c>
      <c r="G63" s="103">
        <f t="shared" si="13"/>
        <v>-32</v>
      </c>
      <c r="H63" s="80">
        <f t="shared" si="17"/>
        <v>7497</v>
      </c>
      <c r="J63" s="110">
        <f t="shared" si="10"/>
        <v>7425</v>
      </c>
      <c r="K63" s="82">
        <f t="shared" si="14"/>
        <v>-32</v>
      </c>
      <c r="L63" s="80">
        <f t="shared" si="18"/>
        <v>7457</v>
      </c>
      <c r="M63" s="110">
        <f>AVERAGE(E36:G36)+$B$43</f>
        <v>7465</v>
      </c>
      <c r="N63" s="103">
        <f t="shared" si="15"/>
        <v>-32</v>
      </c>
      <c r="O63" s="80">
        <f t="shared" si="19"/>
        <v>7497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</row>
    <row r="64" spans="1:151">
      <c r="A64" s="19"/>
      <c r="B64" s="41"/>
      <c r="C64" s="41"/>
      <c r="D64" s="41"/>
      <c r="E64" s="20"/>
      <c r="G64" s="20"/>
      <c r="H64" s="20"/>
      <c r="J64" s="1"/>
      <c r="O64" s="20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</row>
    <row r="65" spans="1:151">
      <c r="A65" s="19"/>
      <c r="B65" s="41"/>
      <c r="C65" s="41"/>
      <c r="D65" s="41"/>
      <c r="E65" s="20"/>
      <c r="G65" s="20"/>
      <c r="H65" s="20"/>
      <c r="J65" s="1"/>
      <c r="O65" s="20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</row>
    <row r="66" spans="1:151">
      <c r="A66" s="19"/>
      <c r="B66" s="41"/>
      <c r="C66" s="41"/>
      <c r="D66" s="41"/>
      <c r="E66" s="20"/>
      <c r="G66" s="20"/>
      <c r="H66" s="20"/>
      <c r="J66" s="1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</row>
    <row r="67" spans="1:151">
      <c r="A67" s="19"/>
      <c r="B67" s="41"/>
      <c r="C67" s="41"/>
      <c r="D67" s="41"/>
      <c r="E67" s="20"/>
      <c r="G67" s="20"/>
      <c r="H67" s="20"/>
      <c r="J67" s="1"/>
      <c r="U67" s="43" t="s">
        <v>0</v>
      </c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>
      <c r="A68" s="19"/>
      <c r="B68" s="41"/>
      <c r="C68" s="41"/>
      <c r="D68" s="41"/>
      <c r="E68" s="20"/>
      <c r="G68" s="20"/>
      <c r="H68" s="20"/>
      <c r="J68" s="1"/>
      <c r="U68" s="44" t="s">
        <v>21</v>
      </c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</row>
    <row r="69" spans="1:151" ht="21" customHeight="1" thickBot="1">
      <c r="A69" s="19"/>
      <c r="B69" s="41"/>
      <c r="C69" s="41"/>
      <c r="D69" s="41"/>
      <c r="E69" s="20"/>
      <c r="G69" s="20"/>
      <c r="H69" s="20"/>
      <c r="J69" s="1"/>
      <c r="U69" s="45" t="s">
        <v>22</v>
      </c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</row>
    <row r="70" spans="1:151" ht="16" thickBot="1">
      <c r="B70" s="35"/>
      <c r="C70" s="24"/>
      <c r="D70" s="405" t="s">
        <v>55</v>
      </c>
      <c r="E70" s="406"/>
      <c r="F70" s="406"/>
      <c r="G70" s="406"/>
      <c r="H70" s="406"/>
      <c r="I70" s="406"/>
      <c r="J70" s="407"/>
      <c r="K70" s="1"/>
      <c r="L70" s="373" t="s">
        <v>15</v>
      </c>
      <c r="M70" s="374"/>
      <c r="N70" s="374"/>
      <c r="O70" s="374"/>
      <c r="P70" s="374"/>
      <c r="Q70" s="374"/>
      <c r="R70" s="375"/>
      <c r="S70" s="1"/>
      <c r="T70" s="36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</row>
    <row r="71" spans="1:151" ht="16" thickBot="1">
      <c r="B71" s="8"/>
      <c r="C71" s="9"/>
      <c r="D71" s="187" t="s">
        <v>82</v>
      </c>
      <c r="E71" s="187" t="s">
        <v>83</v>
      </c>
      <c r="F71" s="1"/>
      <c r="G71" s="187" t="s">
        <v>84</v>
      </c>
      <c r="H71" s="187" t="s">
        <v>85</v>
      </c>
      <c r="I71" s="187" t="s">
        <v>2</v>
      </c>
      <c r="J71" s="185"/>
      <c r="K71" s="136"/>
      <c r="L71" s="186" t="s">
        <v>82</v>
      </c>
      <c r="M71" s="186" t="s">
        <v>83</v>
      </c>
      <c r="N71" s="1"/>
      <c r="O71" s="186" t="s">
        <v>84</v>
      </c>
      <c r="P71" s="186" t="s">
        <v>85</v>
      </c>
      <c r="Q71" s="186" t="s">
        <v>2</v>
      </c>
      <c r="R71" s="183"/>
      <c r="S71" s="1"/>
      <c r="T71" s="196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</row>
    <row r="72" spans="1:151" ht="74.5" thickBot="1">
      <c r="B72" s="10"/>
      <c r="C72" s="11"/>
      <c r="D72" s="190" t="s">
        <v>80</v>
      </c>
      <c r="E72" s="190" t="s">
        <v>80</v>
      </c>
      <c r="F72" s="1"/>
      <c r="G72" s="190" t="s">
        <v>80</v>
      </c>
      <c r="H72" s="190" t="s">
        <v>80</v>
      </c>
      <c r="I72" s="190" t="s">
        <v>80</v>
      </c>
      <c r="J72" s="188" t="s">
        <v>14</v>
      </c>
      <c r="K72" s="12"/>
      <c r="L72" s="191" t="s">
        <v>81</v>
      </c>
      <c r="M72" s="191" t="s">
        <v>81</v>
      </c>
      <c r="N72" s="1"/>
      <c r="O72" s="191" t="s">
        <v>81</v>
      </c>
      <c r="P72" s="191" t="s">
        <v>81</v>
      </c>
      <c r="Q72" s="191" t="s">
        <v>81</v>
      </c>
      <c r="R72" s="189" t="s">
        <v>16</v>
      </c>
      <c r="S72" s="1"/>
      <c r="T72" s="197" t="s">
        <v>135</v>
      </c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>
      <c r="A73" s="24"/>
      <c r="B73" s="376" t="s">
        <v>3</v>
      </c>
      <c r="C73" s="30">
        <v>1</v>
      </c>
      <c r="D73" s="156">
        <f t="shared" ref="D73:E76" si="20">C19</f>
        <v>7945</v>
      </c>
      <c r="E73" s="156">
        <f t="shared" si="20"/>
        <v>7920</v>
      </c>
      <c r="F73" s="19"/>
      <c r="G73" s="156">
        <f>E19</f>
        <v>7890</v>
      </c>
      <c r="H73" s="226"/>
      <c r="I73" s="156">
        <f>G19</f>
        <v>8040</v>
      </c>
      <c r="J73" s="160"/>
      <c r="K73" s="20"/>
      <c r="L73" s="202">
        <f t="shared" ref="L73:M76" si="21">H19</f>
        <v>-32</v>
      </c>
      <c r="M73" s="202">
        <f t="shared" si="21"/>
        <v>-32</v>
      </c>
      <c r="N73" s="19"/>
      <c r="O73" s="202">
        <f>J19</f>
        <v>-32</v>
      </c>
      <c r="P73" s="208"/>
      <c r="Q73" s="203">
        <f>L19</f>
        <v>-32</v>
      </c>
      <c r="R73" s="161"/>
      <c r="S73" s="1"/>
      <c r="T73" s="199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</row>
    <row r="74" spans="1:151">
      <c r="A74" s="24"/>
      <c r="B74" s="377"/>
      <c r="C74" s="30">
        <v>2</v>
      </c>
      <c r="D74" s="156">
        <f t="shared" si="20"/>
        <v>7815</v>
      </c>
      <c r="E74" s="156">
        <f t="shared" si="20"/>
        <v>7790</v>
      </c>
      <c r="F74" s="19"/>
      <c r="G74" s="156">
        <f>E20</f>
        <v>7760</v>
      </c>
      <c r="H74" s="226"/>
      <c r="I74" s="156">
        <f>G20</f>
        <v>7910</v>
      </c>
      <c r="J74" s="160"/>
      <c r="K74" s="20"/>
      <c r="L74" s="202">
        <f t="shared" si="21"/>
        <v>-32</v>
      </c>
      <c r="M74" s="202">
        <f t="shared" si="21"/>
        <v>-32</v>
      </c>
      <c r="N74" s="19"/>
      <c r="O74" s="202">
        <f>J20</f>
        <v>-32</v>
      </c>
      <c r="P74" s="209"/>
      <c r="Q74" s="203">
        <f>L20</f>
        <v>-32</v>
      </c>
      <c r="R74" s="184"/>
      <c r="S74" s="1"/>
      <c r="T74" s="200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</row>
    <row r="75" spans="1:151">
      <c r="A75" s="24"/>
      <c r="B75" s="377"/>
      <c r="C75" s="30">
        <v>3</v>
      </c>
      <c r="D75" s="156">
        <f t="shared" si="20"/>
        <v>7780</v>
      </c>
      <c r="E75" s="156">
        <f t="shared" si="20"/>
        <v>7750</v>
      </c>
      <c r="F75" s="19"/>
      <c r="G75" s="156">
        <f>E21</f>
        <v>7720</v>
      </c>
      <c r="H75" s="226"/>
      <c r="I75" s="156">
        <f>G21</f>
        <v>7870</v>
      </c>
      <c r="J75" s="160"/>
      <c r="K75" s="20"/>
      <c r="L75" s="202">
        <f t="shared" si="21"/>
        <v>-32</v>
      </c>
      <c r="M75" s="202">
        <f t="shared" si="21"/>
        <v>-32</v>
      </c>
      <c r="N75" s="19"/>
      <c r="O75" s="202">
        <f>J21</f>
        <v>-32</v>
      </c>
      <c r="P75" s="209"/>
      <c r="Q75" s="203">
        <f>L21</f>
        <v>-32</v>
      </c>
      <c r="R75" s="161"/>
      <c r="S75" s="1"/>
      <c r="T75" s="200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</row>
    <row r="76" spans="1:151">
      <c r="A76" s="24"/>
      <c r="B76" s="377"/>
      <c r="C76" s="30">
        <v>4</v>
      </c>
      <c r="D76" s="156">
        <f t="shared" si="20"/>
        <v>7835</v>
      </c>
      <c r="E76" s="156">
        <f t="shared" si="20"/>
        <v>7810</v>
      </c>
      <c r="F76" s="19"/>
      <c r="G76" s="156">
        <f>E22</f>
        <v>7780</v>
      </c>
      <c r="H76" s="226"/>
      <c r="I76" s="156">
        <f>G22</f>
        <v>7925</v>
      </c>
      <c r="J76" s="160"/>
      <c r="K76" s="20"/>
      <c r="L76" s="202">
        <f t="shared" si="21"/>
        <v>-32</v>
      </c>
      <c r="M76" s="202">
        <f t="shared" si="21"/>
        <v>-32</v>
      </c>
      <c r="N76" s="19"/>
      <c r="O76" s="202">
        <f>J22</f>
        <v>-32</v>
      </c>
      <c r="P76" s="209"/>
      <c r="Q76" s="203">
        <f>L22</f>
        <v>-32</v>
      </c>
      <c r="R76" s="161"/>
      <c r="S76" s="1"/>
      <c r="T76" s="200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</row>
    <row r="77" spans="1:151" s="15" customFormat="1">
      <c r="A77" s="24"/>
      <c r="B77" s="377"/>
      <c r="C77" s="30"/>
      <c r="D77" s="145"/>
      <c r="E77" s="146"/>
      <c r="F77" s="19"/>
      <c r="G77" s="145"/>
      <c r="H77" s="133"/>
      <c r="I77" s="49"/>
      <c r="J77" s="160"/>
      <c r="K77" s="20"/>
      <c r="L77" s="145"/>
      <c r="M77" s="146"/>
      <c r="N77" s="19"/>
      <c r="O77" s="145"/>
      <c r="P77" s="133"/>
      <c r="Q77" s="49"/>
      <c r="R77" s="161"/>
      <c r="S77" s="1"/>
      <c r="T77" s="200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 s="13" customFormat="1" ht="16" thickBot="1">
      <c r="A78" s="24"/>
      <c r="B78" s="377"/>
      <c r="C78" s="30"/>
      <c r="D78" s="145"/>
      <c r="E78" s="146"/>
      <c r="F78" s="19"/>
      <c r="G78" s="145"/>
      <c r="H78" s="133"/>
      <c r="I78" s="49"/>
      <c r="J78" s="160"/>
      <c r="K78" s="20"/>
      <c r="L78" s="145"/>
      <c r="M78" s="146"/>
      <c r="N78" s="19"/>
      <c r="O78" s="145"/>
      <c r="P78" s="133"/>
      <c r="Q78" s="49"/>
      <c r="R78" s="161"/>
      <c r="S78" s="1"/>
      <c r="T78" s="200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 s="16" customFormat="1" ht="16" thickBot="1">
      <c r="A79" s="24"/>
      <c r="B79" s="377"/>
      <c r="C79" s="30"/>
      <c r="D79" s="145"/>
      <c r="E79" s="146"/>
      <c r="F79" s="19"/>
      <c r="G79" s="145"/>
      <c r="H79" s="133"/>
      <c r="I79" s="49"/>
      <c r="J79" s="160"/>
      <c r="K79" s="20"/>
      <c r="L79" s="145"/>
      <c r="M79" s="146"/>
      <c r="N79" s="19"/>
      <c r="O79" s="145"/>
      <c r="P79" s="133"/>
      <c r="Q79" s="49"/>
      <c r="R79" s="161"/>
      <c r="S79" s="1"/>
      <c r="T79" s="201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 ht="18" customHeight="1" thickBot="1">
      <c r="A80" s="24"/>
      <c r="B80" s="378"/>
      <c r="C80" s="168"/>
      <c r="D80" s="147"/>
      <c r="E80" s="148"/>
      <c r="F80" s="19"/>
      <c r="G80" s="155"/>
      <c r="H80" s="134"/>
      <c r="I80" s="179"/>
      <c r="J80" s="160"/>
      <c r="K80" s="20"/>
      <c r="L80" s="147"/>
      <c r="M80" s="148"/>
      <c r="N80" s="19"/>
      <c r="O80" s="147"/>
      <c r="P80" s="151"/>
      <c r="Q80" s="152"/>
      <c r="R80" s="161"/>
      <c r="S80" s="1"/>
      <c r="T80" s="200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 ht="20.5" thickBot="1">
      <c r="A81" s="24"/>
      <c r="B81" s="381" t="s">
        <v>4</v>
      </c>
      <c r="C81" s="382"/>
      <c r="D81" s="379">
        <f>AVERAGE(D73:E80)</f>
        <v>7830.625</v>
      </c>
      <c r="E81" s="380"/>
      <c r="F81" s="24"/>
      <c r="G81" s="379">
        <f>AVERAGE(G73:I80)</f>
        <v>7861.875</v>
      </c>
      <c r="H81" s="419"/>
      <c r="I81" s="380"/>
      <c r="J81" s="33">
        <f>D81-G81</f>
        <v>-31.25</v>
      </c>
      <c r="K81" s="20"/>
      <c r="L81" s="392">
        <f>AVERAGE(L73:M80)</f>
        <v>-32</v>
      </c>
      <c r="M81" s="393"/>
      <c r="N81" s="24"/>
      <c r="O81" s="410">
        <f>AVERAGE(O73:Q80)</f>
        <v>-32</v>
      </c>
      <c r="P81" s="411"/>
      <c r="Q81" s="412"/>
      <c r="R81" s="81">
        <f>L81-O81</f>
        <v>0</v>
      </c>
      <c r="S81" s="1"/>
      <c r="T81" s="198">
        <f>J81-R81</f>
        <v>-31.25</v>
      </c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24"/>
      <c r="B82" s="421" t="s">
        <v>5</v>
      </c>
      <c r="C82" s="169">
        <v>5</v>
      </c>
      <c r="D82" s="149">
        <f t="shared" ref="D82:E85" si="22">C23</f>
        <v>7745</v>
      </c>
      <c r="E82" s="149">
        <f t="shared" si="22"/>
        <v>7720</v>
      </c>
      <c r="F82" s="19"/>
      <c r="G82" s="149">
        <f>E23</f>
        <v>7680</v>
      </c>
      <c r="H82" s="227"/>
      <c r="I82" s="149">
        <f>G23</f>
        <v>7835</v>
      </c>
      <c r="J82" s="161"/>
      <c r="K82" s="20"/>
      <c r="L82" s="202">
        <f t="shared" ref="L82:M85" si="23">H23</f>
        <v>-32</v>
      </c>
      <c r="M82" s="202">
        <f t="shared" si="23"/>
        <v>-32</v>
      </c>
      <c r="N82" s="19"/>
      <c r="O82" s="202">
        <f>J23</f>
        <v>-32</v>
      </c>
      <c r="P82" s="208"/>
      <c r="Q82" s="204">
        <f>L23</f>
        <v>-32</v>
      </c>
      <c r="R82" s="161"/>
      <c r="S82" s="1"/>
      <c r="T82" s="200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>
      <c r="A83" s="24"/>
      <c r="B83" s="377"/>
      <c r="C83" s="30">
        <v>6</v>
      </c>
      <c r="D83" s="149">
        <f t="shared" si="22"/>
        <v>7610</v>
      </c>
      <c r="E83" s="149">
        <f t="shared" si="22"/>
        <v>7585</v>
      </c>
      <c r="F83" s="19"/>
      <c r="G83" s="149">
        <f>E24</f>
        <v>7545</v>
      </c>
      <c r="H83" s="227"/>
      <c r="I83" s="149">
        <f>G24</f>
        <v>7700</v>
      </c>
      <c r="J83" s="161"/>
      <c r="K83" s="20"/>
      <c r="L83" s="202">
        <f t="shared" si="23"/>
        <v>-32</v>
      </c>
      <c r="M83" s="202">
        <f t="shared" si="23"/>
        <v>-32</v>
      </c>
      <c r="N83" s="19"/>
      <c r="O83" s="202">
        <f>J24</f>
        <v>-32</v>
      </c>
      <c r="P83" s="209"/>
      <c r="Q83" s="204">
        <f>L24</f>
        <v>-32</v>
      </c>
      <c r="R83" s="184"/>
      <c r="S83" s="1"/>
      <c r="T83" s="200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>
      <c r="A84" s="24"/>
      <c r="B84" s="377"/>
      <c r="C84" s="30">
        <v>7</v>
      </c>
      <c r="D84" s="149">
        <f t="shared" si="22"/>
        <v>7545</v>
      </c>
      <c r="E84" s="149">
        <f t="shared" si="22"/>
        <v>7525</v>
      </c>
      <c r="F84" s="19"/>
      <c r="G84" s="149">
        <f>E25</f>
        <v>7485</v>
      </c>
      <c r="H84" s="227"/>
      <c r="I84" s="149">
        <f>G25</f>
        <v>7630</v>
      </c>
      <c r="J84" s="161"/>
      <c r="K84" s="17"/>
      <c r="L84" s="202">
        <f t="shared" si="23"/>
        <v>-32</v>
      </c>
      <c r="M84" s="202">
        <f t="shared" si="23"/>
        <v>-32</v>
      </c>
      <c r="N84" s="19"/>
      <c r="O84" s="202">
        <f>J25</f>
        <v>-32</v>
      </c>
      <c r="P84" s="209"/>
      <c r="Q84" s="204">
        <f>L25</f>
        <v>-32</v>
      </c>
      <c r="R84" s="161"/>
      <c r="S84" s="1"/>
      <c r="T84" s="200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>
      <c r="A85" s="24"/>
      <c r="B85" s="377"/>
      <c r="C85" s="30">
        <v>8</v>
      </c>
      <c r="D85" s="149">
        <f t="shared" si="22"/>
        <v>7570</v>
      </c>
      <c r="E85" s="149">
        <f t="shared" si="22"/>
        <v>7555</v>
      </c>
      <c r="F85" s="19"/>
      <c r="G85" s="149">
        <f>E26</f>
        <v>7515</v>
      </c>
      <c r="H85" s="227"/>
      <c r="I85" s="149">
        <f>G26</f>
        <v>7640</v>
      </c>
      <c r="J85" s="162"/>
      <c r="K85" s="18"/>
      <c r="L85" s="202">
        <f t="shared" si="23"/>
        <v>-32</v>
      </c>
      <c r="M85" s="202">
        <f t="shared" si="23"/>
        <v>-32</v>
      </c>
      <c r="N85" s="19"/>
      <c r="O85" s="202">
        <f>J26</f>
        <v>-32</v>
      </c>
      <c r="P85" s="209"/>
      <c r="Q85" s="204">
        <f>L26</f>
        <v>-32</v>
      </c>
      <c r="R85" s="161"/>
      <c r="S85" s="1"/>
      <c r="T85" s="200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s="15" customFormat="1">
      <c r="A86" s="24"/>
      <c r="B86" s="377"/>
      <c r="C86" s="30"/>
      <c r="D86" s="145"/>
      <c r="E86" s="146"/>
      <c r="F86" s="19"/>
      <c r="G86" s="145"/>
      <c r="H86" s="133"/>
      <c r="I86" s="227"/>
      <c r="J86" s="162"/>
      <c r="K86" s="18"/>
      <c r="L86" s="145"/>
      <c r="M86" s="146"/>
      <c r="N86" s="19"/>
      <c r="O86" s="145"/>
      <c r="P86" s="133"/>
      <c r="Q86" s="182"/>
      <c r="R86" s="161"/>
      <c r="S86" s="1"/>
      <c r="T86" s="200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 s="13" customFormat="1" ht="16" thickBot="1">
      <c r="A87" s="24"/>
      <c r="B87" s="377"/>
      <c r="C87" s="30"/>
      <c r="D87" s="145"/>
      <c r="E87" s="146"/>
      <c r="F87" s="19"/>
      <c r="G87" s="145"/>
      <c r="H87" s="133"/>
      <c r="I87" s="227"/>
      <c r="J87" s="162"/>
      <c r="K87" s="18"/>
      <c r="L87" s="145"/>
      <c r="M87" s="146"/>
      <c r="N87" s="19"/>
      <c r="O87" s="145"/>
      <c r="P87" s="133"/>
      <c r="Q87" s="182"/>
      <c r="R87" s="161"/>
      <c r="S87" s="1"/>
      <c r="T87" s="200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 s="16" customFormat="1" ht="16" thickBot="1">
      <c r="A88" s="24"/>
      <c r="B88" s="377"/>
      <c r="C88" s="30"/>
      <c r="D88" s="145"/>
      <c r="E88" s="146"/>
      <c r="F88" s="19"/>
      <c r="G88" s="145"/>
      <c r="H88" s="133"/>
      <c r="I88" s="227"/>
      <c r="J88" s="162"/>
      <c r="K88" s="18"/>
      <c r="L88" s="145"/>
      <c r="M88" s="146"/>
      <c r="N88" s="19"/>
      <c r="O88" s="145"/>
      <c r="P88" s="133"/>
      <c r="Q88" s="182"/>
      <c r="R88" s="161"/>
      <c r="S88" s="1"/>
      <c r="T88" s="200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 ht="18" customHeight="1" thickBot="1">
      <c r="A89" s="24"/>
      <c r="B89" s="422"/>
      <c r="C89" s="168"/>
      <c r="D89" s="147"/>
      <c r="E89" s="148"/>
      <c r="F89" s="19"/>
      <c r="G89" s="155"/>
      <c r="H89" s="134"/>
      <c r="I89" s="227"/>
      <c r="J89" s="162"/>
      <c r="K89" s="18"/>
      <c r="L89" s="155"/>
      <c r="M89" s="181"/>
      <c r="N89" s="19"/>
      <c r="O89" s="155"/>
      <c r="P89" s="134"/>
      <c r="Q89" s="192"/>
      <c r="R89" s="161"/>
      <c r="S89" s="1"/>
      <c r="T89" s="200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 ht="20.5" thickBot="1">
      <c r="A90" s="24"/>
      <c r="B90" s="381" t="s">
        <v>4</v>
      </c>
      <c r="C90" s="382"/>
      <c r="D90" s="408">
        <f>AVERAGE(D82:E89)</f>
        <v>7606.875</v>
      </c>
      <c r="E90" s="409"/>
      <c r="F90" s="24"/>
      <c r="G90" s="379">
        <f>AVERAGE(G82:I89)</f>
        <v>7628.75</v>
      </c>
      <c r="H90" s="419"/>
      <c r="I90" s="380"/>
      <c r="J90" s="176">
        <f>D90-G90</f>
        <v>-21.875</v>
      </c>
      <c r="K90" s="20"/>
      <c r="L90" s="401">
        <f>AVERAGE(L82:M89)</f>
        <v>-32</v>
      </c>
      <c r="M90" s="402"/>
      <c r="N90" s="24"/>
      <c r="O90" s="401">
        <f>AVERAGE(O82:Q89)</f>
        <v>-32</v>
      </c>
      <c r="P90" s="420"/>
      <c r="Q90" s="402"/>
      <c r="R90" s="81">
        <f>L90-O90</f>
        <v>0</v>
      </c>
      <c r="S90" s="1"/>
      <c r="T90" s="198">
        <f>J90-R90</f>
        <v>-21.875</v>
      </c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ht="15.5" customHeight="1" thickBot="1">
      <c r="A91" s="24"/>
      <c r="B91" s="417" t="s">
        <v>6</v>
      </c>
      <c r="C91" s="169">
        <v>9</v>
      </c>
      <c r="D91" s="111">
        <f>C27</f>
        <v>7370</v>
      </c>
      <c r="E91" s="170"/>
      <c r="F91" s="19"/>
      <c r="G91" s="156">
        <f>E27</f>
        <v>7335</v>
      </c>
      <c r="H91" s="14"/>
      <c r="I91" s="135"/>
      <c r="J91" s="177"/>
      <c r="K91" s="17"/>
      <c r="L91" s="205">
        <f>H27</f>
        <v>-32</v>
      </c>
      <c r="M91" s="170"/>
      <c r="N91" s="20"/>
      <c r="O91" s="205">
        <f>J27</f>
        <v>-32</v>
      </c>
      <c r="P91" s="175"/>
      <c r="Q91" s="154"/>
      <c r="R91" s="193"/>
      <c r="S91" s="1"/>
      <c r="T91" s="200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ht="16" thickBot="1">
      <c r="A92" s="24"/>
      <c r="B92" s="417"/>
      <c r="C92" s="30">
        <v>10</v>
      </c>
      <c r="D92" s="111">
        <f t="shared" ref="D92:D98" si="24">C28</f>
        <v>7320</v>
      </c>
      <c r="E92" s="172"/>
      <c r="F92" s="19"/>
      <c r="G92" s="156">
        <f t="shared" ref="G92:G98" si="25">E28</f>
        <v>7285</v>
      </c>
      <c r="H92" s="28"/>
      <c r="I92" s="133"/>
      <c r="J92" s="161"/>
      <c r="K92" s="19"/>
      <c r="L92" s="205">
        <f t="shared" ref="L92:L98" si="26">H28</f>
        <v>-32</v>
      </c>
      <c r="M92" s="172"/>
      <c r="N92" s="20"/>
      <c r="O92" s="205">
        <f t="shared" ref="O92:O98" si="27">J28</f>
        <v>-32</v>
      </c>
      <c r="P92" s="28"/>
      <c r="Q92" s="150"/>
      <c r="R92" s="174"/>
      <c r="S92" s="1"/>
      <c r="T92" s="200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5" customFormat="1" ht="16" thickBot="1">
      <c r="A93" s="24"/>
      <c r="B93" s="417"/>
      <c r="C93" s="30">
        <v>11</v>
      </c>
      <c r="D93" s="111">
        <f t="shared" si="24"/>
        <v>7235</v>
      </c>
      <c r="E93" s="172"/>
      <c r="F93" s="19"/>
      <c r="G93" s="156">
        <f t="shared" si="25"/>
        <v>7215</v>
      </c>
      <c r="H93" s="28"/>
      <c r="I93" s="133"/>
      <c r="J93" s="163"/>
      <c r="K93" s="21"/>
      <c r="L93" s="205">
        <f t="shared" si="26"/>
        <v>-32</v>
      </c>
      <c r="M93" s="172"/>
      <c r="N93" s="20"/>
      <c r="O93" s="205">
        <f t="shared" si="27"/>
        <v>-32</v>
      </c>
      <c r="P93" s="28"/>
      <c r="Q93" s="150"/>
      <c r="R93" s="194"/>
      <c r="S93" s="1"/>
      <c r="T93" s="200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16" thickBot="1">
      <c r="A94" s="24"/>
      <c r="B94" s="417"/>
      <c r="C94" s="30">
        <v>12</v>
      </c>
      <c r="D94" s="111">
        <f t="shared" si="24"/>
        <v>7225</v>
      </c>
      <c r="E94" s="172"/>
      <c r="F94" s="19"/>
      <c r="G94" s="156">
        <f t="shared" si="25"/>
        <v>7200</v>
      </c>
      <c r="H94" s="28"/>
      <c r="I94" s="133"/>
      <c r="J94" s="161"/>
      <c r="K94" s="20"/>
      <c r="L94" s="205">
        <f t="shared" si="26"/>
        <v>-32</v>
      </c>
      <c r="M94" s="172"/>
      <c r="N94" s="20"/>
      <c r="O94" s="205">
        <f t="shared" si="27"/>
        <v>-32</v>
      </c>
      <c r="P94" s="28"/>
      <c r="Q94" s="150"/>
      <c r="R94" s="195"/>
      <c r="S94" s="1"/>
      <c r="T94" s="200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s="15" customFormat="1" ht="16" thickBot="1">
      <c r="A95" s="24"/>
      <c r="B95" s="417"/>
      <c r="C95" s="30">
        <v>13</v>
      </c>
      <c r="D95" s="111">
        <f t="shared" si="24"/>
        <v>7165</v>
      </c>
      <c r="E95" s="172"/>
      <c r="F95" s="19"/>
      <c r="G95" s="156">
        <f t="shared" si="25"/>
        <v>7140</v>
      </c>
      <c r="H95" s="28"/>
      <c r="I95" s="133"/>
      <c r="J95" s="161"/>
      <c r="K95" s="20"/>
      <c r="L95" s="205">
        <f t="shared" si="26"/>
        <v>-32</v>
      </c>
      <c r="M95" s="172"/>
      <c r="N95" s="20"/>
      <c r="O95" s="205">
        <f t="shared" si="27"/>
        <v>-32</v>
      </c>
      <c r="P95" s="28"/>
      <c r="Q95" s="150"/>
      <c r="R95" s="195"/>
      <c r="S95" s="1"/>
      <c r="T95" s="200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 s="13" customFormat="1" ht="16" thickBot="1">
      <c r="A96" s="24"/>
      <c r="B96" s="417"/>
      <c r="C96" s="30">
        <v>14</v>
      </c>
      <c r="D96" s="111">
        <f t="shared" si="24"/>
        <v>7145</v>
      </c>
      <c r="E96" s="172"/>
      <c r="F96" s="19"/>
      <c r="G96" s="156">
        <f t="shared" si="25"/>
        <v>7120</v>
      </c>
      <c r="H96" s="28"/>
      <c r="I96" s="133"/>
      <c r="J96" s="161"/>
      <c r="K96" s="20"/>
      <c r="L96" s="205">
        <f t="shared" si="26"/>
        <v>-32</v>
      </c>
      <c r="M96" s="172"/>
      <c r="N96" s="20"/>
      <c r="O96" s="205">
        <f t="shared" si="27"/>
        <v>-32</v>
      </c>
      <c r="P96" s="28"/>
      <c r="Q96" s="150"/>
      <c r="R96" s="195"/>
      <c r="S96" s="1"/>
      <c r="T96" s="200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 ht="16" thickBot="1">
      <c r="A97" s="24"/>
      <c r="B97" s="417"/>
      <c r="C97" s="30">
        <v>15</v>
      </c>
      <c r="D97" s="111">
        <f t="shared" si="24"/>
        <v>7145</v>
      </c>
      <c r="E97" s="172"/>
      <c r="F97" s="19"/>
      <c r="G97" s="156">
        <f t="shared" si="25"/>
        <v>7115</v>
      </c>
      <c r="H97" s="28"/>
      <c r="I97" s="133"/>
      <c r="J97" s="161"/>
      <c r="K97" s="20"/>
      <c r="L97" s="205">
        <f t="shared" si="26"/>
        <v>-32</v>
      </c>
      <c r="M97" s="172"/>
      <c r="N97" s="20"/>
      <c r="O97" s="205">
        <f t="shared" si="27"/>
        <v>-32</v>
      </c>
      <c r="P97" s="28"/>
      <c r="Q97" s="150"/>
      <c r="R97" s="195"/>
      <c r="S97" s="1"/>
      <c r="T97" s="200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417"/>
      <c r="C98" s="30">
        <v>16</v>
      </c>
      <c r="D98" s="111">
        <f t="shared" si="24"/>
        <v>7165</v>
      </c>
      <c r="E98" s="172"/>
      <c r="F98" s="19"/>
      <c r="G98" s="156">
        <f t="shared" si="25"/>
        <v>7135</v>
      </c>
      <c r="H98" s="28"/>
      <c r="I98" s="133"/>
      <c r="J98" s="161"/>
      <c r="K98" s="20"/>
      <c r="L98" s="205">
        <f t="shared" si="26"/>
        <v>-32</v>
      </c>
      <c r="M98" s="172"/>
      <c r="N98" s="20"/>
      <c r="O98" s="205">
        <f t="shared" si="27"/>
        <v>-32</v>
      </c>
      <c r="P98" s="28"/>
      <c r="Q98" s="150"/>
      <c r="R98" s="195"/>
      <c r="S98" s="1"/>
      <c r="T98" s="200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>
      <c r="A99" s="24"/>
      <c r="B99" s="417"/>
      <c r="C99" s="169"/>
      <c r="D99" s="211"/>
      <c r="E99" s="172"/>
      <c r="F99" s="19"/>
      <c r="G99" s="211"/>
      <c r="H99" s="28"/>
      <c r="I99" s="133"/>
      <c r="J99" s="161"/>
      <c r="K99" s="20"/>
      <c r="L99" s="206"/>
      <c r="M99" s="172"/>
      <c r="N99" s="20"/>
      <c r="O99" s="206"/>
      <c r="P99" s="28"/>
      <c r="Q99" s="150"/>
      <c r="R99" s="195"/>
      <c r="S99" s="1"/>
      <c r="T99" s="200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>
      <c r="A100" s="24"/>
      <c r="B100" s="417"/>
      <c r="C100" s="169"/>
      <c r="D100" s="211"/>
      <c r="E100" s="172"/>
      <c r="F100" s="19"/>
      <c r="G100" s="211"/>
      <c r="H100" s="28"/>
      <c r="I100" s="133"/>
      <c r="J100" s="161"/>
      <c r="K100" s="20"/>
      <c r="L100" s="206"/>
      <c r="M100" s="172"/>
      <c r="N100" s="20"/>
      <c r="O100" s="206"/>
      <c r="P100" s="28"/>
      <c r="Q100" s="150"/>
      <c r="R100" s="195"/>
      <c r="S100" s="1"/>
      <c r="T100" s="200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>
      <c r="A101" s="24"/>
      <c r="B101" s="417"/>
      <c r="C101" s="169"/>
      <c r="D101" s="211"/>
      <c r="E101" s="172"/>
      <c r="F101" s="19"/>
      <c r="G101" s="211"/>
      <c r="H101" s="28"/>
      <c r="I101" s="133"/>
      <c r="J101" s="161"/>
      <c r="K101" s="20"/>
      <c r="L101" s="206"/>
      <c r="M101" s="172"/>
      <c r="N101" s="20"/>
      <c r="O101" s="206"/>
      <c r="P101" s="28"/>
      <c r="Q101" s="150"/>
      <c r="R101" s="195"/>
      <c r="S101" s="1"/>
      <c r="T101" s="200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ht="16" thickBot="1">
      <c r="A102" s="24"/>
      <c r="B102" s="418"/>
      <c r="C102" s="169"/>
      <c r="D102" s="214"/>
      <c r="E102" s="173"/>
      <c r="F102" s="19"/>
      <c r="G102" s="215"/>
      <c r="H102" s="32"/>
      <c r="I102" s="134"/>
      <c r="J102" s="178"/>
      <c r="K102" s="20"/>
      <c r="L102" s="207"/>
      <c r="M102" s="173"/>
      <c r="N102" s="20"/>
      <c r="O102" s="207"/>
      <c r="P102" s="50"/>
      <c r="Q102" s="159"/>
      <c r="R102" s="195"/>
      <c r="S102" s="1"/>
      <c r="T102" s="200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20.5" thickBot="1">
      <c r="A103" s="24"/>
      <c r="B103" s="428" t="s">
        <v>4</v>
      </c>
      <c r="C103" s="429"/>
      <c r="D103" s="403">
        <f>AVERAGE(D91:E102)</f>
        <v>7221.25</v>
      </c>
      <c r="E103" s="404"/>
      <c r="F103" s="24"/>
      <c r="G103" s="379">
        <f>AVERAGE(G91:I102)</f>
        <v>7193.125</v>
      </c>
      <c r="H103" s="419"/>
      <c r="I103" s="380"/>
      <c r="J103" s="153">
        <f>D103-G103</f>
        <v>28.125</v>
      </c>
      <c r="K103" s="20"/>
      <c r="L103" s="426">
        <f>AVERAGE(L91:M102)</f>
        <v>-32</v>
      </c>
      <c r="M103" s="427"/>
      <c r="N103" s="1"/>
      <c r="O103" s="410">
        <f>AVERAGE(O91:Q102)</f>
        <v>-32</v>
      </c>
      <c r="P103" s="411"/>
      <c r="Q103" s="412"/>
      <c r="R103" s="81">
        <f>L103-O103</f>
        <v>0</v>
      </c>
      <c r="S103" s="1"/>
      <c r="T103" s="198">
        <f>J103-R103</f>
        <v>28.125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 ht="20.5" thickBot="1">
      <c r="A104" s="24"/>
      <c r="B104" s="423" t="s">
        <v>7</v>
      </c>
      <c r="C104" s="30">
        <v>17</v>
      </c>
      <c r="D104" s="212">
        <f>C35</f>
        <v>6950</v>
      </c>
      <c r="E104" s="170"/>
      <c r="F104" s="1"/>
      <c r="G104" s="213">
        <f>E35</f>
        <v>6945</v>
      </c>
      <c r="H104" s="157"/>
      <c r="I104" s="157"/>
      <c r="J104" s="164"/>
      <c r="K104" s="20"/>
      <c r="L104" s="228">
        <f>H35</f>
        <v>-32</v>
      </c>
      <c r="M104" s="170"/>
      <c r="N104" s="1"/>
      <c r="O104" s="210">
        <f>J35</f>
        <v>-32</v>
      </c>
      <c r="P104" s="83"/>
      <c r="Q104" s="154"/>
      <c r="R104" s="164"/>
      <c r="S104" s="1"/>
      <c r="T104" s="16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 ht="20.5" thickBot="1">
      <c r="A105" s="24"/>
      <c r="B105" s="424"/>
      <c r="C105" s="30">
        <v>18</v>
      </c>
      <c r="D105" s="212">
        <f>C36</f>
        <v>6905</v>
      </c>
      <c r="E105" s="158"/>
      <c r="F105" s="20"/>
      <c r="G105" s="213">
        <f>E36</f>
        <v>6920</v>
      </c>
      <c r="H105" s="157"/>
      <c r="I105" s="213">
        <f>G36</f>
        <v>6970</v>
      </c>
      <c r="J105" s="165"/>
      <c r="K105" s="20"/>
      <c r="L105" s="228">
        <f>H36</f>
        <v>-32</v>
      </c>
      <c r="M105" s="170"/>
      <c r="N105" s="20"/>
      <c r="O105" s="210">
        <f>J36</f>
        <v>-32</v>
      </c>
      <c r="P105" s="133"/>
      <c r="Q105" s="116">
        <f>L36</f>
        <v>-32</v>
      </c>
      <c r="R105" s="164"/>
      <c r="S105" s="1"/>
      <c r="T105" s="16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 s="1" customFormat="1" ht="20.5" thickBot="1">
      <c r="A106" s="24"/>
      <c r="B106" s="424"/>
      <c r="C106" s="30">
        <v>19</v>
      </c>
      <c r="D106" s="211"/>
      <c r="E106" s="158"/>
      <c r="F106" s="20"/>
      <c r="G106" s="211"/>
      <c r="H106" s="158"/>
      <c r="I106" s="167"/>
      <c r="J106" s="165"/>
      <c r="K106" s="20"/>
      <c r="L106" s="170"/>
      <c r="M106" s="170"/>
      <c r="N106" s="20"/>
      <c r="O106" s="206"/>
      <c r="P106" s="133"/>
      <c r="Q106" s="150"/>
      <c r="R106" s="164"/>
      <c r="T106" s="16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 s="1" customFormat="1" ht="20.5" thickBot="1">
      <c r="A107"/>
      <c r="B107" s="425"/>
      <c r="D107" s="52"/>
      <c r="E107" s="171"/>
      <c r="F107" s="20"/>
      <c r="G107" s="52"/>
      <c r="H107" s="171"/>
      <c r="I107" s="167"/>
      <c r="J107" s="165"/>
      <c r="K107" s="20"/>
      <c r="L107" s="170"/>
      <c r="M107" s="170"/>
      <c r="N107" s="20"/>
      <c r="O107" s="207"/>
      <c r="P107" s="151"/>
      <c r="Q107" s="159"/>
      <c r="R107" s="164"/>
      <c r="T107" s="16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20.5" thickBot="1">
      <c r="B108" s="34" t="s">
        <v>4</v>
      </c>
      <c r="C108" s="30"/>
      <c r="D108" s="383">
        <f>AVERAGE(D104:E107)</f>
        <v>6927.5</v>
      </c>
      <c r="E108" s="384"/>
      <c r="F108" s="1"/>
      <c r="G108" s="394">
        <f>AVERAGE(G104:I107)</f>
        <v>6945</v>
      </c>
      <c r="H108" s="384"/>
      <c r="I108" s="166"/>
      <c r="J108" s="33">
        <f>D108-G108</f>
        <v>-17.5</v>
      </c>
      <c r="K108" s="20"/>
      <c r="L108" s="410">
        <f>AVERAGE(L104:M107)</f>
        <v>-32</v>
      </c>
      <c r="M108" s="412"/>
      <c r="N108" s="1"/>
      <c r="O108" s="410">
        <f>AVERAGE(O104:Q107)</f>
        <v>-32</v>
      </c>
      <c r="P108" s="411"/>
      <c r="Q108" s="412"/>
      <c r="R108" s="81">
        <f>L108-O108</f>
        <v>0</v>
      </c>
      <c r="S108" s="1"/>
      <c r="T108" s="198">
        <f>J108-R108</f>
        <v>-17.5</v>
      </c>
    </row>
    <row r="109" spans="1:151" ht="16" thickBot="1">
      <c r="A109" s="1"/>
      <c r="B109" s="20"/>
      <c r="C109" s="21"/>
      <c r="D109" s="22"/>
      <c r="E109" s="21"/>
      <c r="F109" s="1"/>
      <c r="G109" s="1"/>
      <c r="H109" s="1"/>
      <c r="I109" s="1"/>
      <c r="J109" s="20"/>
      <c r="K109" s="20"/>
      <c r="L109" s="1"/>
      <c r="M109" s="1"/>
      <c r="N109" s="1"/>
      <c r="O109" s="1"/>
      <c r="P109" s="1"/>
      <c r="Q109" s="1"/>
      <c r="R109" s="1"/>
      <c r="S109" s="1"/>
      <c r="T109" s="1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ht="16" thickBot="1">
      <c r="B110" s="35"/>
      <c r="C110" s="24"/>
      <c r="D110" s="405" t="s">
        <v>56</v>
      </c>
      <c r="E110" s="406"/>
      <c r="F110" s="406"/>
      <c r="G110" s="406"/>
      <c r="H110" s="406"/>
      <c r="I110" s="406"/>
      <c r="J110" s="407"/>
      <c r="K110" s="1"/>
      <c r="L110" s="373" t="s">
        <v>15</v>
      </c>
      <c r="M110" s="374"/>
      <c r="N110" s="374"/>
      <c r="O110" s="374"/>
      <c r="P110" s="374"/>
      <c r="Q110" s="374"/>
      <c r="R110" s="375"/>
      <c r="S110" s="1"/>
      <c r="T110" s="36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6" thickBot="1">
      <c r="B111" s="8"/>
      <c r="C111" s="9"/>
      <c r="D111" s="187" t="s">
        <v>82</v>
      </c>
      <c r="E111" s="187" t="s">
        <v>83</v>
      </c>
      <c r="F111" s="1"/>
      <c r="G111" s="187" t="s">
        <v>84</v>
      </c>
      <c r="H111" s="187" t="s">
        <v>85</v>
      </c>
      <c r="I111" s="187" t="s">
        <v>2</v>
      </c>
      <c r="J111" s="185"/>
      <c r="K111" s="136"/>
      <c r="L111" s="186" t="s">
        <v>82</v>
      </c>
      <c r="M111" s="186" t="s">
        <v>83</v>
      </c>
      <c r="N111" s="1"/>
      <c r="O111" s="186" t="s">
        <v>84</v>
      </c>
      <c r="P111" s="186" t="s">
        <v>85</v>
      </c>
      <c r="Q111" s="186" t="s">
        <v>2</v>
      </c>
      <c r="R111" s="183"/>
      <c r="S111" s="1"/>
      <c r="T111" s="196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ht="74.5" thickBot="1">
      <c r="B112" s="10"/>
      <c r="C112" s="11"/>
      <c r="D112" s="190" t="s">
        <v>80</v>
      </c>
      <c r="E112" s="190" t="s">
        <v>80</v>
      </c>
      <c r="F112" s="1"/>
      <c r="G112" s="190" t="s">
        <v>80</v>
      </c>
      <c r="H112" s="190" t="s">
        <v>80</v>
      </c>
      <c r="I112" s="190" t="s">
        <v>80</v>
      </c>
      <c r="J112" s="188" t="s">
        <v>14</v>
      </c>
      <c r="K112" s="12"/>
      <c r="L112" s="191" t="s">
        <v>81</v>
      </c>
      <c r="M112" s="191" t="s">
        <v>81</v>
      </c>
      <c r="N112" s="1"/>
      <c r="O112" s="191" t="s">
        <v>81</v>
      </c>
      <c r="P112" s="191" t="s">
        <v>81</v>
      </c>
      <c r="Q112" s="191" t="s">
        <v>81</v>
      </c>
      <c r="R112" s="189" t="s">
        <v>16</v>
      </c>
      <c r="S112" s="1"/>
      <c r="T112" s="197" t="s">
        <v>106</v>
      </c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>
      <c r="A113" s="24"/>
      <c r="B113" s="376" t="s">
        <v>3</v>
      </c>
      <c r="C113" s="30">
        <v>1</v>
      </c>
      <c r="D113" s="156">
        <f>C19</f>
        <v>7945</v>
      </c>
      <c r="E113" s="156">
        <f>D19</f>
        <v>7920</v>
      </c>
      <c r="F113" s="19"/>
      <c r="G113" s="156">
        <f>E19</f>
        <v>7890</v>
      </c>
      <c r="H113" s="226"/>
      <c r="I113" s="156">
        <f>G19</f>
        <v>8040</v>
      </c>
      <c r="J113" s="160"/>
      <c r="K113" s="20"/>
      <c r="L113" s="202">
        <f>M19</f>
        <v>-32</v>
      </c>
      <c r="M113" s="202">
        <f>N19</f>
        <v>-32</v>
      </c>
      <c r="N113" s="19"/>
      <c r="O113" s="202">
        <f>O19</f>
        <v>-32</v>
      </c>
      <c r="P113" s="208"/>
      <c r="Q113" s="203">
        <f>Q19</f>
        <v>-32</v>
      </c>
      <c r="R113" s="161"/>
      <c r="S113" s="1"/>
      <c r="T113" s="199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>
      <c r="A114" s="24"/>
      <c r="B114" s="377"/>
      <c r="C114" s="30">
        <v>2</v>
      </c>
      <c r="D114" s="156">
        <f t="shared" ref="D114:E116" si="28">C20</f>
        <v>7815</v>
      </c>
      <c r="E114" s="156">
        <f t="shared" si="28"/>
        <v>7790</v>
      </c>
      <c r="F114" s="19"/>
      <c r="G114" s="156">
        <f>E20</f>
        <v>7760</v>
      </c>
      <c r="H114" s="133"/>
      <c r="I114" s="156">
        <f>G20</f>
        <v>7910</v>
      </c>
      <c r="J114" s="160"/>
      <c r="K114" s="20"/>
      <c r="L114" s="202">
        <f t="shared" ref="L114:M116" si="29">M20</f>
        <v>-32</v>
      </c>
      <c r="M114" s="202">
        <f t="shared" si="29"/>
        <v>-32</v>
      </c>
      <c r="N114" s="19"/>
      <c r="O114" s="202">
        <f>O20</f>
        <v>-32</v>
      </c>
      <c r="P114" s="209"/>
      <c r="Q114" s="203">
        <f>Q20</f>
        <v>-32</v>
      </c>
      <c r="R114" s="184"/>
      <c r="S114" s="1"/>
      <c r="T114" s="200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>
      <c r="A115" s="24"/>
      <c r="B115" s="377"/>
      <c r="C115" s="30">
        <v>3</v>
      </c>
      <c r="D115" s="156">
        <f t="shared" si="28"/>
        <v>7780</v>
      </c>
      <c r="E115" s="156">
        <f t="shared" si="28"/>
        <v>7750</v>
      </c>
      <c r="F115" s="19"/>
      <c r="G115" s="156">
        <f>E21</f>
        <v>7720</v>
      </c>
      <c r="H115" s="133"/>
      <c r="I115" s="156">
        <f>G21</f>
        <v>7870</v>
      </c>
      <c r="J115" s="160"/>
      <c r="K115" s="20"/>
      <c r="L115" s="202">
        <f t="shared" si="29"/>
        <v>-32</v>
      </c>
      <c r="M115" s="202">
        <f t="shared" si="29"/>
        <v>-32</v>
      </c>
      <c r="N115" s="19"/>
      <c r="O115" s="202">
        <f>O21</f>
        <v>-32</v>
      </c>
      <c r="P115" s="209"/>
      <c r="Q115" s="203">
        <f>Q21</f>
        <v>-32</v>
      </c>
      <c r="R115" s="161"/>
      <c r="S115" s="1"/>
      <c r="T115" s="200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>
      <c r="A116" s="24"/>
      <c r="B116" s="377"/>
      <c r="C116" s="30">
        <v>4</v>
      </c>
      <c r="D116" s="156">
        <f t="shared" si="28"/>
        <v>7835</v>
      </c>
      <c r="E116" s="156">
        <f t="shared" si="28"/>
        <v>7810</v>
      </c>
      <c r="F116" s="19"/>
      <c r="G116" s="156">
        <f>E22</f>
        <v>7780</v>
      </c>
      <c r="H116" s="133"/>
      <c r="I116" s="156">
        <f>G22</f>
        <v>7925</v>
      </c>
      <c r="J116" s="160"/>
      <c r="K116" s="20"/>
      <c r="L116" s="202">
        <f t="shared" si="29"/>
        <v>-32</v>
      </c>
      <c r="M116" s="202">
        <f t="shared" si="29"/>
        <v>-32</v>
      </c>
      <c r="N116" s="19"/>
      <c r="O116" s="202">
        <f>O22</f>
        <v>-32</v>
      </c>
      <c r="P116" s="209"/>
      <c r="Q116" s="203">
        <f>Q22</f>
        <v>-32</v>
      </c>
      <c r="R116" s="161"/>
      <c r="S116" s="1"/>
      <c r="T116" s="200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s="15" customFormat="1">
      <c r="A117" s="24"/>
      <c r="B117" s="377"/>
      <c r="C117" s="30"/>
      <c r="D117" s="145"/>
      <c r="E117" s="146"/>
      <c r="F117" s="19"/>
      <c r="G117" s="145"/>
      <c r="H117" s="133"/>
      <c r="I117" s="49"/>
      <c r="J117" s="160"/>
      <c r="K117" s="20"/>
      <c r="L117" s="145"/>
      <c r="M117" s="146"/>
      <c r="N117" s="19"/>
      <c r="O117" s="145"/>
      <c r="P117" s="133"/>
      <c r="Q117" s="49"/>
      <c r="R117" s="161"/>
      <c r="S117" s="1"/>
      <c r="T117" s="200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s="13" customFormat="1" ht="16" thickBot="1">
      <c r="A118" s="24"/>
      <c r="B118" s="377"/>
      <c r="C118" s="30"/>
      <c r="D118" s="145"/>
      <c r="E118" s="146"/>
      <c r="F118" s="19"/>
      <c r="G118" s="145"/>
      <c r="H118" s="133"/>
      <c r="I118" s="49"/>
      <c r="J118" s="160"/>
      <c r="K118" s="20"/>
      <c r="L118" s="145"/>
      <c r="M118" s="146"/>
      <c r="N118" s="19"/>
      <c r="O118" s="145"/>
      <c r="P118" s="133"/>
      <c r="Q118" s="49"/>
      <c r="R118" s="161"/>
      <c r="S118" s="1"/>
      <c r="T118" s="200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s="16" customFormat="1" ht="16" thickBot="1">
      <c r="A119" s="24"/>
      <c r="B119" s="377"/>
      <c r="C119" s="30"/>
      <c r="D119" s="145"/>
      <c r="E119" s="146"/>
      <c r="F119" s="19"/>
      <c r="G119" s="145"/>
      <c r="H119" s="133"/>
      <c r="I119" s="49"/>
      <c r="J119" s="160"/>
      <c r="K119" s="20"/>
      <c r="L119" s="145"/>
      <c r="M119" s="146"/>
      <c r="N119" s="19"/>
      <c r="O119" s="145"/>
      <c r="P119" s="133"/>
      <c r="Q119" s="49"/>
      <c r="R119" s="161"/>
      <c r="S119" s="1"/>
      <c r="T119" s="201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 ht="18" customHeight="1" thickBot="1">
      <c r="A120" s="24"/>
      <c r="B120" s="378"/>
      <c r="C120" s="168"/>
      <c r="D120" s="147"/>
      <c r="E120" s="148"/>
      <c r="F120" s="19"/>
      <c r="G120" s="155"/>
      <c r="H120" s="134"/>
      <c r="I120" s="179"/>
      <c r="J120" s="160"/>
      <c r="K120" s="20"/>
      <c r="L120" s="147"/>
      <c r="M120" s="148"/>
      <c r="N120" s="19"/>
      <c r="O120" s="147"/>
      <c r="P120" s="151"/>
      <c r="Q120" s="152"/>
      <c r="R120" s="161"/>
      <c r="S120" s="1"/>
      <c r="T120" s="200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 ht="20.5" thickBot="1">
      <c r="A121" s="24"/>
      <c r="B121" s="381" t="s">
        <v>4</v>
      </c>
      <c r="C121" s="382"/>
      <c r="D121" s="379">
        <f>AVERAGE(D113:E120)</f>
        <v>7830.625</v>
      </c>
      <c r="E121" s="380"/>
      <c r="F121" s="24"/>
      <c r="G121" s="379">
        <f>AVERAGE(G113:I120)</f>
        <v>7861.875</v>
      </c>
      <c r="H121" s="419"/>
      <c r="I121" s="380"/>
      <c r="J121" s="33">
        <f>D121-G121</f>
        <v>-31.25</v>
      </c>
      <c r="K121" s="20"/>
      <c r="L121" s="392">
        <f>AVERAGE(L113:M120)</f>
        <v>-32</v>
      </c>
      <c r="M121" s="393"/>
      <c r="N121" s="24"/>
      <c r="O121" s="410">
        <f>AVERAGE(O113:Q120)</f>
        <v>-32</v>
      </c>
      <c r="P121" s="411"/>
      <c r="Q121" s="412"/>
      <c r="R121" s="81">
        <f>L121-O121</f>
        <v>0</v>
      </c>
      <c r="S121" s="1"/>
      <c r="T121" s="198">
        <f>J121-R121</f>
        <v>-31.25</v>
      </c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21" t="s">
        <v>5</v>
      </c>
      <c r="C122" s="169">
        <v>5</v>
      </c>
      <c r="D122" s="149">
        <f>C23</f>
        <v>7745</v>
      </c>
      <c r="E122" s="149">
        <f>D23</f>
        <v>7720</v>
      </c>
      <c r="F122" s="19"/>
      <c r="G122" s="149">
        <f>E23</f>
        <v>7680</v>
      </c>
      <c r="H122" s="227"/>
      <c r="I122" s="149">
        <f>G23</f>
        <v>7835</v>
      </c>
      <c r="J122" s="161"/>
      <c r="K122" s="20"/>
      <c r="L122" s="202">
        <f>M23</f>
        <v>-32</v>
      </c>
      <c r="M122" s="202">
        <f>N23</f>
        <v>-32</v>
      </c>
      <c r="N122" s="19"/>
      <c r="O122" s="202">
        <f>O23</f>
        <v>-32</v>
      </c>
      <c r="P122" s="208"/>
      <c r="Q122" s="204">
        <f>Q23</f>
        <v>-32</v>
      </c>
      <c r="R122" s="161"/>
      <c r="S122" s="1"/>
      <c r="T122" s="200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>
      <c r="A123" s="24"/>
      <c r="B123" s="377"/>
      <c r="C123" s="30">
        <v>6</v>
      </c>
      <c r="D123" s="149">
        <f t="shared" ref="D123:E125" si="30">C24</f>
        <v>7610</v>
      </c>
      <c r="E123" s="149">
        <f t="shared" si="30"/>
        <v>7585</v>
      </c>
      <c r="F123" s="19"/>
      <c r="G123" s="149">
        <f>E24</f>
        <v>7545</v>
      </c>
      <c r="H123" s="227"/>
      <c r="I123" s="149">
        <f>G24</f>
        <v>7700</v>
      </c>
      <c r="J123" s="161"/>
      <c r="K123" s="20"/>
      <c r="L123" s="202">
        <f t="shared" ref="L123:M125" si="31">M24</f>
        <v>-32</v>
      </c>
      <c r="M123" s="202">
        <f t="shared" si="31"/>
        <v>-32</v>
      </c>
      <c r="N123" s="19"/>
      <c r="O123" s="202">
        <f>O24</f>
        <v>-32</v>
      </c>
      <c r="P123" s="209"/>
      <c r="Q123" s="204">
        <f>Q24</f>
        <v>-32</v>
      </c>
      <c r="R123" s="184"/>
      <c r="S123" s="1"/>
      <c r="T123" s="200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>
      <c r="A124" s="24"/>
      <c r="B124" s="377"/>
      <c r="C124" s="30">
        <v>7</v>
      </c>
      <c r="D124" s="149">
        <f t="shared" si="30"/>
        <v>7545</v>
      </c>
      <c r="E124" s="149">
        <f t="shared" si="30"/>
        <v>7525</v>
      </c>
      <c r="F124" s="19"/>
      <c r="G124" s="149">
        <f>E25</f>
        <v>7485</v>
      </c>
      <c r="H124" s="227"/>
      <c r="I124" s="149">
        <f>G25</f>
        <v>7630</v>
      </c>
      <c r="J124" s="161"/>
      <c r="K124" s="17"/>
      <c r="L124" s="202">
        <f t="shared" si="31"/>
        <v>-32</v>
      </c>
      <c r="M124" s="202">
        <f t="shared" si="31"/>
        <v>-32</v>
      </c>
      <c r="N124" s="19"/>
      <c r="O124" s="202">
        <f>O25</f>
        <v>-32</v>
      </c>
      <c r="P124" s="209"/>
      <c r="Q124" s="204">
        <f>Q25</f>
        <v>-32</v>
      </c>
      <c r="R124" s="161"/>
      <c r="S124" s="1"/>
      <c r="T124" s="200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>
      <c r="A125" s="24"/>
      <c r="B125" s="377"/>
      <c r="C125" s="30">
        <v>8</v>
      </c>
      <c r="D125" s="149">
        <f t="shared" si="30"/>
        <v>7570</v>
      </c>
      <c r="E125" s="149">
        <f t="shared" si="30"/>
        <v>7555</v>
      </c>
      <c r="F125" s="19"/>
      <c r="G125" s="149">
        <f>E26</f>
        <v>7515</v>
      </c>
      <c r="H125" s="227"/>
      <c r="I125" s="149">
        <f>G26</f>
        <v>7640</v>
      </c>
      <c r="J125" s="162"/>
      <c r="K125" s="18"/>
      <c r="L125" s="202">
        <f t="shared" si="31"/>
        <v>-32</v>
      </c>
      <c r="M125" s="202">
        <f t="shared" si="31"/>
        <v>-32</v>
      </c>
      <c r="N125" s="19"/>
      <c r="O125" s="202">
        <f>O26</f>
        <v>-32</v>
      </c>
      <c r="P125" s="209"/>
      <c r="Q125" s="204">
        <f>Q26</f>
        <v>-32</v>
      </c>
      <c r="R125" s="161"/>
      <c r="S125" s="1"/>
      <c r="T125" s="200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s="15" customFormat="1">
      <c r="A126" s="24"/>
      <c r="B126" s="377"/>
      <c r="C126" s="30"/>
      <c r="D126" s="145"/>
      <c r="E126" s="146"/>
      <c r="F126" s="19"/>
      <c r="G126" s="145"/>
      <c r="H126" s="133"/>
      <c r="I126" s="227"/>
      <c r="J126" s="162"/>
      <c r="K126" s="18"/>
      <c r="L126" s="145"/>
      <c r="M126" s="146"/>
      <c r="N126" s="19"/>
      <c r="O126" s="145"/>
      <c r="P126" s="133"/>
      <c r="Q126" s="182"/>
      <c r="R126" s="161"/>
      <c r="S126" s="1"/>
      <c r="T126" s="200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s="13" customFormat="1" ht="16" thickBot="1">
      <c r="A127" s="24"/>
      <c r="B127" s="377"/>
      <c r="C127" s="30"/>
      <c r="D127" s="145"/>
      <c r="E127" s="146"/>
      <c r="F127" s="19"/>
      <c r="G127" s="145"/>
      <c r="H127" s="133"/>
      <c r="I127" s="227"/>
      <c r="J127" s="162"/>
      <c r="K127" s="18"/>
      <c r="L127" s="145"/>
      <c r="M127" s="146"/>
      <c r="N127" s="19"/>
      <c r="O127" s="145"/>
      <c r="P127" s="133"/>
      <c r="Q127" s="182"/>
      <c r="R127" s="161"/>
      <c r="S127" s="1"/>
      <c r="T127" s="200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 s="16" customFormat="1" ht="16" thickBot="1">
      <c r="A128" s="24"/>
      <c r="B128" s="377"/>
      <c r="C128" s="30"/>
      <c r="D128" s="145"/>
      <c r="E128" s="146"/>
      <c r="F128" s="19"/>
      <c r="G128" s="145"/>
      <c r="H128" s="133"/>
      <c r="I128" s="227"/>
      <c r="J128" s="162"/>
      <c r="K128" s="18"/>
      <c r="L128" s="145"/>
      <c r="M128" s="146"/>
      <c r="N128" s="19"/>
      <c r="O128" s="145"/>
      <c r="P128" s="133"/>
      <c r="Q128" s="182"/>
      <c r="R128" s="161"/>
      <c r="S128" s="1"/>
      <c r="T128" s="200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 ht="18" customHeight="1" thickBot="1">
      <c r="A129" s="24"/>
      <c r="B129" s="422"/>
      <c r="C129" s="168"/>
      <c r="D129" s="147"/>
      <c r="E129" s="148"/>
      <c r="F129" s="19"/>
      <c r="G129" s="155"/>
      <c r="H129" s="134"/>
      <c r="I129" s="227"/>
      <c r="J129" s="162"/>
      <c r="K129" s="18"/>
      <c r="L129" s="155"/>
      <c r="M129" s="181"/>
      <c r="N129" s="19"/>
      <c r="O129" s="155"/>
      <c r="P129" s="134"/>
      <c r="Q129" s="192"/>
      <c r="R129" s="161"/>
      <c r="S129" s="1"/>
      <c r="T129" s="200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 ht="20.5" thickBot="1">
      <c r="A130" s="24"/>
      <c r="B130" s="381" t="s">
        <v>4</v>
      </c>
      <c r="C130" s="382"/>
      <c r="D130" s="408">
        <f>AVERAGE(D122:E129)</f>
        <v>7606.875</v>
      </c>
      <c r="E130" s="409"/>
      <c r="F130" s="24"/>
      <c r="G130" s="379">
        <f>AVERAGE(G122:I129)</f>
        <v>7628.75</v>
      </c>
      <c r="H130" s="419"/>
      <c r="I130" s="380"/>
      <c r="J130" s="176">
        <f>D130-G130</f>
        <v>-21.875</v>
      </c>
      <c r="K130" s="20"/>
      <c r="L130" s="401">
        <f>AVERAGE(L122:M129)</f>
        <v>-32</v>
      </c>
      <c r="M130" s="402"/>
      <c r="N130" s="24"/>
      <c r="O130" s="401">
        <f>AVERAGE(O122:Q129)</f>
        <v>-32</v>
      </c>
      <c r="P130" s="420"/>
      <c r="Q130" s="402"/>
      <c r="R130" s="81">
        <f>L130-O130</f>
        <v>0</v>
      </c>
      <c r="S130" s="1"/>
      <c r="T130" s="198">
        <f>J130-R130</f>
        <v>-21.875</v>
      </c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 ht="15.5" customHeight="1" thickBot="1">
      <c r="A131" s="24"/>
      <c r="B131" s="417" t="s">
        <v>6</v>
      </c>
      <c r="C131" s="169">
        <v>9</v>
      </c>
      <c r="D131" s="111">
        <f>C27</f>
        <v>7370</v>
      </c>
      <c r="E131" s="170"/>
      <c r="F131" s="19"/>
      <c r="G131" s="156">
        <f>E27</f>
        <v>7335</v>
      </c>
      <c r="H131" s="14"/>
      <c r="I131" s="135"/>
      <c r="J131" s="177"/>
      <c r="K131" s="17"/>
      <c r="L131" s="205">
        <f>M27</f>
        <v>-32</v>
      </c>
      <c r="M131" s="170"/>
      <c r="N131" s="20"/>
      <c r="O131" s="205">
        <f>O27</f>
        <v>-32</v>
      </c>
      <c r="P131" s="175"/>
      <c r="Q131" s="154"/>
      <c r="R131" s="193"/>
      <c r="S131" s="1"/>
      <c r="T131" s="200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ht="16" thickBot="1">
      <c r="A132" s="24"/>
      <c r="B132" s="417"/>
      <c r="C132" s="30">
        <v>10</v>
      </c>
      <c r="D132" s="111">
        <f t="shared" ref="D132:D138" si="32">C28</f>
        <v>7320</v>
      </c>
      <c r="E132" s="172"/>
      <c r="F132" s="19"/>
      <c r="G132" s="156">
        <f t="shared" ref="G132:G138" si="33">E28</f>
        <v>7285</v>
      </c>
      <c r="H132" s="28"/>
      <c r="I132" s="133"/>
      <c r="J132" s="161"/>
      <c r="K132" s="19"/>
      <c r="L132" s="205">
        <f t="shared" ref="L132:L138" si="34">M28</f>
        <v>-32</v>
      </c>
      <c r="M132" s="172"/>
      <c r="N132" s="20"/>
      <c r="O132" s="205">
        <f t="shared" ref="O132:O138" si="35">O28</f>
        <v>-32</v>
      </c>
      <c r="P132" s="28"/>
      <c r="Q132" s="150"/>
      <c r="R132" s="174"/>
      <c r="S132" s="1"/>
      <c r="T132" s="200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5" customFormat="1" ht="16" thickBot="1">
      <c r="A133" s="24"/>
      <c r="B133" s="417"/>
      <c r="C133" s="30">
        <v>11</v>
      </c>
      <c r="D133" s="111">
        <f t="shared" si="32"/>
        <v>7235</v>
      </c>
      <c r="E133" s="172"/>
      <c r="F133" s="19"/>
      <c r="G133" s="156">
        <f t="shared" si="33"/>
        <v>7215</v>
      </c>
      <c r="H133" s="28"/>
      <c r="I133" s="133"/>
      <c r="J133" s="163"/>
      <c r="K133" s="21"/>
      <c r="L133" s="205">
        <f t="shared" si="34"/>
        <v>-32</v>
      </c>
      <c r="M133" s="172"/>
      <c r="N133" s="20"/>
      <c r="O133" s="205">
        <f t="shared" si="35"/>
        <v>-32</v>
      </c>
      <c r="P133" s="28"/>
      <c r="Q133" s="150"/>
      <c r="R133" s="194"/>
      <c r="S133" s="1"/>
      <c r="T133" s="200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16" thickBot="1">
      <c r="A134" s="24"/>
      <c r="B134" s="417"/>
      <c r="C134" s="30">
        <v>12</v>
      </c>
      <c r="D134" s="111">
        <f t="shared" si="32"/>
        <v>7225</v>
      </c>
      <c r="E134" s="172"/>
      <c r="F134" s="19"/>
      <c r="G134" s="156">
        <f t="shared" si="33"/>
        <v>7200</v>
      </c>
      <c r="H134" s="28"/>
      <c r="I134" s="133"/>
      <c r="J134" s="161"/>
      <c r="K134" s="20"/>
      <c r="L134" s="205">
        <f t="shared" si="34"/>
        <v>-32</v>
      </c>
      <c r="M134" s="172"/>
      <c r="N134" s="20"/>
      <c r="O134" s="205">
        <f t="shared" si="35"/>
        <v>-32</v>
      </c>
      <c r="P134" s="28"/>
      <c r="Q134" s="150"/>
      <c r="R134" s="195"/>
      <c r="S134" s="1"/>
      <c r="T134" s="200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s="15" customFormat="1" ht="16" thickBot="1">
      <c r="A135" s="24"/>
      <c r="B135" s="417"/>
      <c r="C135" s="30">
        <v>13</v>
      </c>
      <c r="D135" s="111">
        <f t="shared" si="32"/>
        <v>7165</v>
      </c>
      <c r="E135" s="172"/>
      <c r="F135" s="19"/>
      <c r="G135" s="156">
        <f t="shared" si="33"/>
        <v>7140</v>
      </c>
      <c r="H135" s="28"/>
      <c r="I135" s="133"/>
      <c r="J135" s="161"/>
      <c r="K135" s="20"/>
      <c r="L135" s="205">
        <f t="shared" si="34"/>
        <v>-32</v>
      </c>
      <c r="M135" s="172"/>
      <c r="N135" s="20"/>
      <c r="O135" s="205">
        <f t="shared" si="35"/>
        <v>-32</v>
      </c>
      <c r="P135" s="28"/>
      <c r="Q135" s="150"/>
      <c r="R135" s="195"/>
      <c r="S135" s="1"/>
      <c r="T135" s="200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 s="13" customFormat="1" ht="16" thickBot="1">
      <c r="A136" s="24"/>
      <c r="B136" s="417"/>
      <c r="C136" s="30">
        <v>14</v>
      </c>
      <c r="D136" s="111">
        <f t="shared" si="32"/>
        <v>7145</v>
      </c>
      <c r="E136" s="172"/>
      <c r="F136" s="19"/>
      <c r="G136" s="156">
        <f t="shared" si="33"/>
        <v>7120</v>
      </c>
      <c r="H136" s="28"/>
      <c r="I136" s="133"/>
      <c r="J136" s="161"/>
      <c r="K136" s="20"/>
      <c r="L136" s="205">
        <f t="shared" si="34"/>
        <v>-32</v>
      </c>
      <c r="M136" s="172"/>
      <c r="N136" s="20"/>
      <c r="O136" s="205">
        <f t="shared" si="35"/>
        <v>-32</v>
      </c>
      <c r="P136" s="28"/>
      <c r="Q136" s="150"/>
      <c r="R136" s="195"/>
      <c r="S136" s="1"/>
      <c r="T136" s="200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 ht="16" thickBot="1">
      <c r="A137" s="24"/>
      <c r="B137" s="417"/>
      <c r="C137" s="30">
        <v>15</v>
      </c>
      <c r="D137" s="111">
        <f t="shared" si="32"/>
        <v>7145</v>
      </c>
      <c r="E137" s="172"/>
      <c r="F137" s="19"/>
      <c r="G137" s="156">
        <f t="shared" si="33"/>
        <v>7115</v>
      </c>
      <c r="H137" s="28"/>
      <c r="I137" s="133"/>
      <c r="J137" s="161"/>
      <c r="K137" s="20"/>
      <c r="L137" s="205">
        <f t="shared" si="34"/>
        <v>-32</v>
      </c>
      <c r="M137" s="172"/>
      <c r="N137" s="20"/>
      <c r="O137" s="205">
        <f t="shared" si="35"/>
        <v>-32</v>
      </c>
      <c r="P137" s="28"/>
      <c r="Q137" s="150"/>
      <c r="R137" s="195"/>
      <c r="S137" s="1"/>
      <c r="T137" s="200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 ht="16" thickBot="1">
      <c r="A138" s="24"/>
      <c r="B138" s="417"/>
      <c r="C138" s="30">
        <v>16</v>
      </c>
      <c r="D138" s="111">
        <f t="shared" si="32"/>
        <v>7165</v>
      </c>
      <c r="E138" s="172"/>
      <c r="F138" s="19"/>
      <c r="G138" s="156">
        <f t="shared" si="33"/>
        <v>7135</v>
      </c>
      <c r="H138" s="28"/>
      <c r="I138" s="133"/>
      <c r="J138" s="161"/>
      <c r="K138" s="20"/>
      <c r="L138" s="205">
        <f t="shared" si="34"/>
        <v>-32</v>
      </c>
      <c r="M138" s="172"/>
      <c r="N138" s="20"/>
      <c r="O138" s="205">
        <f t="shared" si="35"/>
        <v>-32</v>
      </c>
      <c r="P138" s="28"/>
      <c r="Q138" s="150"/>
      <c r="R138" s="195"/>
      <c r="S138" s="1"/>
      <c r="T138" s="200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ht="16" thickBot="1">
      <c r="A139" s="24"/>
      <c r="B139" s="417"/>
      <c r="C139" s="169"/>
      <c r="D139" s="211"/>
      <c r="E139" s="172"/>
      <c r="F139" s="19"/>
      <c r="G139" s="211"/>
      <c r="H139" s="28"/>
      <c r="I139" s="133"/>
      <c r="J139" s="161"/>
      <c r="K139" s="20"/>
      <c r="L139" s="233"/>
      <c r="M139" s="172"/>
      <c r="N139" s="20"/>
      <c r="O139" s="206"/>
      <c r="P139" s="28"/>
      <c r="Q139" s="150"/>
      <c r="R139" s="195"/>
      <c r="S139" s="1"/>
      <c r="T139" s="200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ht="16" thickBot="1">
      <c r="A140" s="24"/>
      <c r="B140" s="417"/>
      <c r="C140" s="169"/>
      <c r="D140" s="211"/>
      <c r="E140" s="172"/>
      <c r="F140" s="19"/>
      <c r="G140" s="211"/>
      <c r="H140" s="28"/>
      <c r="I140" s="133"/>
      <c r="J140" s="161"/>
      <c r="K140" s="20"/>
      <c r="L140" s="233"/>
      <c r="M140" s="172"/>
      <c r="N140" s="20"/>
      <c r="O140" s="206"/>
      <c r="P140" s="28"/>
      <c r="Q140" s="150"/>
      <c r="R140" s="195"/>
      <c r="S140" s="1"/>
      <c r="T140" s="200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ht="16" thickBot="1">
      <c r="A141" s="24"/>
      <c r="B141" s="417"/>
      <c r="C141" s="169"/>
      <c r="D141" s="211"/>
      <c r="E141" s="172"/>
      <c r="F141" s="19"/>
      <c r="G141" s="211"/>
      <c r="H141" s="28"/>
      <c r="I141" s="133"/>
      <c r="J141" s="161"/>
      <c r="K141" s="20"/>
      <c r="L141" s="233"/>
      <c r="M141" s="172"/>
      <c r="N141" s="20"/>
      <c r="O141" s="206"/>
      <c r="P141" s="28"/>
      <c r="Q141" s="150"/>
      <c r="R141" s="195"/>
      <c r="S141" s="1"/>
      <c r="T141" s="200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ht="16" thickBot="1">
      <c r="A142" s="24"/>
      <c r="B142" s="418"/>
      <c r="C142" s="169"/>
      <c r="D142" s="214"/>
      <c r="E142" s="173"/>
      <c r="F142" s="19"/>
      <c r="G142" s="215"/>
      <c r="H142" s="32"/>
      <c r="I142" s="134"/>
      <c r="J142" s="178"/>
      <c r="K142" s="20"/>
      <c r="L142" s="233"/>
      <c r="M142" s="173"/>
      <c r="N142" s="20"/>
      <c r="O142" s="207"/>
      <c r="P142" s="50"/>
      <c r="Q142" s="159"/>
      <c r="R142" s="195"/>
      <c r="S142" s="1"/>
      <c r="T142" s="200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20.5" thickBot="1">
      <c r="A143" s="24"/>
      <c r="B143" s="428" t="s">
        <v>4</v>
      </c>
      <c r="C143" s="429"/>
      <c r="D143" s="403">
        <f>AVERAGE(D131:E142)</f>
        <v>7221.25</v>
      </c>
      <c r="E143" s="404"/>
      <c r="F143" s="24"/>
      <c r="G143" s="379">
        <f>AVERAGE(G131:I142)</f>
        <v>7193.125</v>
      </c>
      <c r="H143" s="419"/>
      <c r="I143" s="380"/>
      <c r="J143" s="153">
        <f>D143-G143</f>
        <v>28.125</v>
      </c>
      <c r="K143" s="20"/>
      <c r="L143" s="426">
        <f>AVERAGE(L131:M142)</f>
        <v>-32</v>
      </c>
      <c r="M143" s="427"/>
      <c r="N143" s="1"/>
      <c r="O143" s="410">
        <f>AVERAGE(O131:Q142)</f>
        <v>-32</v>
      </c>
      <c r="P143" s="411"/>
      <c r="Q143" s="412"/>
      <c r="R143" s="81">
        <f>L143-O143</f>
        <v>0</v>
      </c>
      <c r="S143" s="1"/>
      <c r="T143" s="198">
        <f>J143-R143</f>
        <v>28.125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20.5" thickBot="1">
      <c r="A144" s="24"/>
      <c r="B144" s="423" t="s">
        <v>7</v>
      </c>
      <c r="C144" s="30">
        <v>17</v>
      </c>
      <c r="D144" s="212">
        <f>C35</f>
        <v>6950</v>
      </c>
      <c r="E144" s="170"/>
      <c r="F144" s="1"/>
      <c r="G144" s="213">
        <f>E35</f>
        <v>6945</v>
      </c>
      <c r="H144" s="54"/>
      <c r="I144" s="180"/>
      <c r="J144" s="164"/>
      <c r="K144" s="20"/>
      <c r="L144" s="228">
        <f>M35</f>
        <v>-32</v>
      </c>
      <c r="M144" s="170"/>
      <c r="N144" s="1"/>
      <c r="O144" s="210">
        <f>O35</f>
        <v>-32</v>
      </c>
      <c r="P144" s="83"/>
      <c r="Q144" s="154"/>
      <c r="R144" s="164"/>
      <c r="S144" s="1"/>
      <c r="T144" s="16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20">
      <c r="A145" s="24"/>
      <c r="B145" s="424"/>
      <c r="C145" s="30">
        <v>18</v>
      </c>
      <c r="D145" s="212">
        <f>C36</f>
        <v>6905</v>
      </c>
      <c r="E145" s="158"/>
      <c r="F145" s="20"/>
      <c r="G145" s="213">
        <f>E36</f>
        <v>6920</v>
      </c>
      <c r="H145" s="158"/>
      <c r="I145" s="285">
        <f>G36</f>
        <v>6970</v>
      </c>
      <c r="J145" s="165"/>
      <c r="K145" s="20"/>
      <c r="L145" s="228">
        <f>M36</f>
        <v>-32</v>
      </c>
      <c r="M145" s="229"/>
      <c r="N145" s="20"/>
      <c r="O145" s="210">
        <f>O36</f>
        <v>-32</v>
      </c>
      <c r="P145" s="133"/>
      <c r="Q145" s="116">
        <f>Q36</f>
        <v>-32</v>
      </c>
      <c r="R145" s="164"/>
      <c r="S145" s="1"/>
      <c r="T145" s="16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s="1" customFormat="1" ht="20">
      <c r="A146" s="24"/>
      <c r="B146" s="424"/>
      <c r="C146" s="30">
        <v>19</v>
      </c>
      <c r="D146" s="211"/>
      <c r="E146" s="158"/>
      <c r="F146" s="20"/>
      <c r="G146" s="211"/>
      <c r="H146" s="158"/>
      <c r="I146" s="167"/>
      <c r="J146" s="165"/>
      <c r="K146" s="20"/>
      <c r="L146" s="230"/>
      <c r="M146" s="229"/>
      <c r="N146" s="20"/>
      <c r="O146" s="206"/>
      <c r="P146" s="133"/>
      <c r="Q146" s="150"/>
      <c r="R146" s="164"/>
      <c r="T146" s="16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s="1" customFormat="1" ht="20.5" thickBot="1">
      <c r="A147"/>
      <c r="B147" s="425"/>
      <c r="D147" s="52"/>
      <c r="E147" s="171"/>
      <c r="F147" s="20"/>
      <c r="G147" s="52"/>
      <c r="H147" s="171"/>
      <c r="I147" s="167"/>
      <c r="J147" s="165"/>
      <c r="K147" s="20"/>
      <c r="L147" s="231"/>
      <c r="M147" s="232"/>
      <c r="N147" s="20"/>
      <c r="O147" s="207"/>
      <c r="P147" s="151"/>
      <c r="Q147" s="159"/>
      <c r="R147" s="164"/>
      <c r="T147" s="16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20.5" thickBot="1">
      <c r="B148" s="34" t="s">
        <v>4</v>
      </c>
      <c r="C148" s="30"/>
      <c r="D148" s="383">
        <f>AVERAGE(D144:E147)</f>
        <v>6927.5</v>
      </c>
      <c r="E148" s="384"/>
      <c r="F148" s="1"/>
      <c r="G148" s="394">
        <f>AVERAGE(G144:I147)</f>
        <v>6945</v>
      </c>
      <c r="H148" s="384"/>
      <c r="I148" s="166"/>
      <c r="J148" s="33">
        <f>D148-G148</f>
        <v>-17.5</v>
      </c>
      <c r="K148" s="20"/>
      <c r="L148" s="410">
        <f>AVERAGE(L144:M147)</f>
        <v>-32</v>
      </c>
      <c r="M148" s="412"/>
      <c r="N148" s="1"/>
      <c r="O148" s="410">
        <f>AVERAGE(O144:Q147)</f>
        <v>-32</v>
      </c>
      <c r="P148" s="411"/>
      <c r="Q148" s="412"/>
      <c r="R148" s="81">
        <f>L148-O148</f>
        <v>0</v>
      </c>
      <c r="S148" s="1"/>
      <c r="T148" s="198">
        <f>J148-R148</f>
        <v>-17.5</v>
      </c>
    </row>
    <row r="149" spans="1:151" s="24" customFormat="1" ht="20">
      <c r="B149" s="144"/>
      <c r="C149" s="17"/>
      <c r="D149" s="19"/>
      <c r="E149" s="19"/>
      <c r="F149" s="19"/>
      <c r="G149" s="19"/>
      <c r="H149" s="19"/>
      <c r="I149" s="19"/>
      <c r="J149" s="105"/>
      <c r="K149" s="19"/>
      <c r="L149" s="141"/>
      <c r="M149" s="137"/>
      <c r="N149" s="19"/>
      <c r="O149" s="139"/>
      <c r="P149" s="19"/>
      <c r="R149" s="138"/>
      <c r="T149" s="138"/>
    </row>
    <row r="150" spans="1:151" s="24" customFormat="1" ht="20">
      <c r="B150" s="140"/>
      <c r="C150" s="17"/>
      <c r="D150" s="371"/>
      <c r="E150" s="371"/>
      <c r="G150" s="371"/>
      <c r="H150" s="371"/>
      <c r="J150" s="138"/>
      <c r="K150" s="19"/>
      <c r="L150" s="142"/>
      <c r="O150" s="142"/>
      <c r="R150" s="138"/>
      <c r="T150" s="138"/>
    </row>
    <row r="151" spans="1:151" s="24" customFormat="1" ht="15.5" customHeight="1">
      <c r="B151" s="19"/>
      <c r="C151" s="17"/>
      <c r="D151" s="143"/>
      <c r="E151" s="17"/>
      <c r="J151" s="19"/>
      <c r="K151" s="19"/>
    </row>
    <row r="152" spans="1:151" s="24" customFormat="1"/>
    <row r="153" spans="1:151" s="24" customFormat="1" ht="82.5" customHeight="1">
      <c r="U153" s="19"/>
      <c r="V153" s="39"/>
      <c r="W153" s="39"/>
      <c r="X153" s="39"/>
      <c r="Y153" s="19"/>
    </row>
    <row r="154" spans="1:151" s="24" customFormat="1">
      <c r="B154" s="39"/>
      <c r="C154" s="39"/>
      <c r="D154" s="19"/>
      <c r="E154" s="39"/>
      <c r="F154" s="39"/>
      <c r="G154" s="39"/>
      <c r="H154" s="19"/>
      <c r="W154" s="19"/>
      <c r="X154" s="19"/>
    </row>
    <row r="155" spans="1:151" s="24" customFormat="1">
      <c r="X155" s="40"/>
    </row>
    <row r="156" spans="1:151" s="24" customFormat="1">
      <c r="B156" s="19"/>
      <c r="C156" s="98"/>
      <c r="D156" s="98"/>
      <c r="E156" s="99"/>
      <c r="G156" s="98"/>
      <c r="H156" s="99"/>
      <c r="J156" s="100"/>
      <c r="L156" s="98"/>
      <c r="M156" s="98"/>
      <c r="O156" s="99"/>
      <c r="P156" s="98"/>
      <c r="R156" s="99"/>
      <c r="S156" s="39"/>
      <c r="T156" s="100"/>
      <c r="X156" s="40"/>
    </row>
    <row r="157" spans="1:151" s="24" customFormat="1">
      <c r="B157" s="97"/>
      <c r="J157" s="19"/>
      <c r="S157" s="19"/>
      <c r="T157" s="19"/>
      <c r="X157" s="40"/>
    </row>
    <row r="158" spans="1:151" s="24" customFormat="1">
      <c r="B158" s="97"/>
      <c r="J158" s="19"/>
      <c r="T158" s="19"/>
      <c r="W158" s="29"/>
      <c r="X158" s="40"/>
    </row>
    <row r="159" spans="1:151" s="24" customFormat="1">
      <c r="B159" s="97"/>
      <c r="J159" s="19"/>
      <c r="T159" s="19"/>
      <c r="W159" s="29"/>
      <c r="X159" s="40"/>
    </row>
    <row r="160" spans="1:151" s="24" customFormat="1">
      <c r="B160" s="97"/>
      <c r="J160" s="19"/>
      <c r="T160" s="19"/>
      <c r="W160" s="29"/>
      <c r="X160" s="40"/>
    </row>
    <row r="161" spans="2:24" s="24" customFormat="1">
      <c r="B161" s="97"/>
      <c r="J161" s="19"/>
      <c r="S161" s="29"/>
      <c r="T161" s="19"/>
      <c r="W161" s="19"/>
      <c r="X161" s="40"/>
    </row>
    <row r="162" spans="2:24" s="24" customFormat="1">
      <c r="B162" s="97"/>
      <c r="J162" s="19"/>
      <c r="S162" s="29"/>
      <c r="T162" s="19"/>
      <c r="W162" s="19"/>
      <c r="X162" s="40"/>
    </row>
    <row r="163" spans="2:24" s="24" customFormat="1">
      <c r="B163" s="97"/>
      <c r="J163" s="19"/>
      <c r="S163" s="29"/>
      <c r="T163" s="19"/>
      <c r="W163" s="19"/>
      <c r="X163" s="40"/>
    </row>
    <row r="164" spans="2:24" s="24" customFormat="1">
      <c r="B164" s="97"/>
      <c r="J164" s="19"/>
      <c r="S164" s="19"/>
      <c r="T164" s="19"/>
      <c r="W164" s="19"/>
      <c r="X164" s="40"/>
    </row>
    <row r="165" spans="2:24" s="24" customFormat="1">
      <c r="B165" s="97"/>
      <c r="J165" s="19"/>
      <c r="S165" s="19"/>
      <c r="T165" s="19"/>
      <c r="W165" s="19"/>
      <c r="X165" s="40"/>
    </row>
    <row r="166" spans="2:24" s="24" customFormat="1">
      <c r="B166" s="97"/>
      <c r="J166" s="19"/>
      <c r="S166" s="19"/>
      <c r="T166" s="19"/>
      <c r="W166" s="19"/>
      <c r="X166" s="40"/>
    </row>
    <row r="167" spans="2:24" s="24" customFormat="1">
      <c r="B167" s="97"/>
      <c r="J167" s="19"/>
      <c r="S167" s="19"/>
      <c r="T167" s="19"/>
      <c r="W167" s="19"/>
      <c r="X167" s="40"/>
    </row>
    <row r="168" spans="2:24" s="24" customFormat="1">
      <c r="B168" s="97"/>
      <c r="J168" s="19"/>
      <c r="S168" s="19"/>
      <c r="T168" s="19"/>
      <c r="W168" s="19"/>
      <c r="X168" s="29"/>
    </row>
    <row r="169" spans="2:24" s="24" customFormat="1">
      <c r="B169" s="97"/>
      <c r="J169" s="19"/>
      <c r="S169" s="19"/>
      <c r="T169" s="19"/>
      <c r="W169" s="19"/>
      <c r="X169" s="40"/>
    </row>
    <row r="170" spans="2:24" s="24" customFormat="1">
      <c r="B170" s="97"/>
      <c r="J170" s="19"/>
      <c r="S170" s="19"/>
      <c r="T170" s="19"/>
      <c r="W170" s="19"/>
      <c r="X170" s="40"/>
    </row>
    <row r="171" spans="2:24" s="24" customFormat="1">
      <c r="B171" s="97"/>
      <c r="J171" s="19"/>
      <c r="S171" s="19"/>
      <c r="T171" s="19"/>
      <c r="W171" s="19"/>
      <c r="X171" s="40"/>
    </row>
    <row r="172" spans="2:24" s="24" customFormat="1">
      <c r="B172" s="97"/>
      <c r="J172" s="19"/>
      <c r="S172" s="19"/>
      <c r="T172" s="19"/>
      <c r="W172" s="19"/>
      <c r="X172" s="40"/>
    </row>
    <row r="173" spans="2:24" s="24" customFormat="1">
      <c r="B173" s="97"/>
      <c r="J173" s="19"/>
      <c r="S173" s="19"/>
      <c r="T173" s="19"/>
    </row>
    <row r="174" spans="2:24" s="24" customFormat="1">
      <c r="B174" s="97"/>
      <c r="J174" s="19"/>
      <c r="S174" s="19"/>
      <c r="T174" s="19"/>
    </row>
    <row r="175" spans="2:24" s="24" customFormat="1">
      <c r="B175" s="97"/>
      <c r="J175" s="19"/>
      <c r="S175" s="19"/>
      <c r="T175" s="19"/>
    </row>
    <row r="176" spans="2:24" s="24" customFormat="1"/>
  </sheetData>
  <mergeCells count="86">
    <mergeCell ref="V15:Y15"/>
    <mergeCell ref="S45:W45"/>
    <mergeCell ref="Y45:AC45"/>
    <mergeCell ref="M17:Q17"/>
    <mergeCell ref="Y17:AC17"/>
    <mergeCell ref="S17:W17"/>
    <mergeCell ref="B144:B147"/>
    <mergeCell ref="D148:E148"/>
    <mergeCell ref="G148:H148"/>
    <mergeCell ref="L148:M148"/>
    <mergeCell ref="O148:Q148"/>
    <mergeCell ref="B131:B142"/>
    <mergeCell ref="B143:C143"/>
    <mergeCell ref="D143:E143"/>
    <mergeCell ref="G143:I143"/>
    <mergeCell ref="L143:M143"/>
    <mergeCell ref="O143:Q143"/>
    <mergeCell ref="D121:E121"/>
    <mergeCell ref="G121:I121"/>
    <mergeCell ref="L121:M121"/>
    <mergeCell ref="O121:Q121"/>
    <mergeCell ref="O130:Q130"/>
    <mergeCell ref="B104:B107"/>
    <mergeCell ref="L103:M103"/>
    <mergeCell ref="B82:B89"/>
    <mergeCell ref="B103:C103"/>
    <mergeCell ref="G103:I103"/>
    <mergeCell ref="B122:B129"/>
    <mergeCell ref="B130:C130"/>
    <mergeCell ref="D130:E130"/>
    <mergeCell ref="G130:I130"/>
    <mergeCell ref="L130:M130"/>
    <mergeCell ref="A39:B40"/>
    <mergeCell ref="F44:H44"/>
    <mergeCell ref="M44:O44"/>
    <mergeCell ref="B91:B102"/>
    <mergeCell ref="B90:C90"/>
    <mergeCell ref="B81:C81"/>
    <mergeCell ref="G81:I81"/>
    <mergeCell ref="O90:Q90"/>
    <mergeCell ref="G90:I90"/>
    <mergeCell ref="O81:Q81"/>
    <mergeCell ref="H17:L17"/>
    <mergeCell ref="L110:R110"/>
    <mergeCell ref="L81:M81"/>
    <mergeCell ref="G108:H108"/>
    <mergeCell ref="C44:E44"/>
    <mergeCell ref="J44:L44"/>
    <mergeCell ref="L90:M90"/>
    <mergeCell ref="D103:E103"/>
    <mergeCell ref="D70:J70"/>
    <mergeCell ref="D90:E90"/>
    <mergeCell ref="O103:Q103"/>
    <mergeCell ref="L108:M108"/>
    <mergeCell ref="O108:Q108"/>
    <mergeCell ref="D110:J110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K5:L5"/>
    <mergeCell ref="I4:M4"/>
    <mergeCell ref="F4:H4"/>
    <mergeCell ref="K8:L8"/>
    <mergeCell ref="K7:L7"/>
    <mergeCell ref="K6:L6"/>
    <mergeCell ref="D150:E150"/>
    <mergeCell ref="G150:H150"/>
    <mergeCell ref="A7:D7"/>
    <mergeCell ref="L70:R70"/>
    <mergeCell ref="B73:B80"/>
    <mergeCell ref="D81:E81"/>
    <mergeCell ref="B113:B120"/>
    <mergeCell ref="B121:C121"/>
    <mergeCell ref="D108:E108"/>
    <mergeCell ref="N7:O7"/>
    <mergeCell ref="N9:O9"/>
    <mergeCell ref="N8:O8"/>
    <mergeCell ref="C17:G17"/>
  </mergeCells>
  <conditionalFormatting sqref="T104:T107">
    <cfRule type="cellIs" dxfId="56" priority="193" operator="greaterThan">
      <formula>20</formula>
    </cfRule>
  </conditionalFormatting>
  <conditionalFormatting sqref="T149">
    <cfRule type="cellIs" dxfId="55" priority="191" operator="greaterThan">
      <formula>20</formula>
    </cfRule>
  </conditionalFormatting>
  <conditionalFormatting sqref="H157:H175 AE19:AE36 AH19:AH36">
    <cfRule type="cellIs" dxfId="54" priority="174" operator="lessThan">
      <formula>-50</formula>
    </cfRule>
    <cfRule type="cellIs" dxfId="53" priority="175" operator="greaterThan">
      <formula>50</formula>
    </cfRule>
  </conditionalFormatting>
  <conditionalFormatting sqref="E157:E175">
    <cfRule type="cellIs" dxfId="52" priority="177" operator="lessThan">
      <formula>-50</formula>
    </cfRule>
    <cfRule type="cellIs" dxfId="51" priority="178" operator="greaterThan">
      <formula>50</formula>
    </cfRule>
  </conditionalFormatting>
  <conditionalFormatting sqref="O157:O175">
    <cfRule type="cellIs" dxfId="50" priority="171" operator="lessThan">
      <formula>-50</formula>
    </cfRule>
    <cfRule type="cellIs" dxfId="49" priority="172" operator="greaterThan">
      <formula>50</formula>
    </cfRule>
  </conditionalFormatting>
  <conditionalFormatting sqref="R157:R175">
    <cfRule type="cellIs" dxfId="48" priority="168" operator="lessThan">
      <formula>-50</formula>
    </cfRule>
    <cfRule type="cellIs" dxfId="47" priority="169" operator="greaterThan">
      <formula>50</formula>
    </cfRule>
  </conditionalFormatting>
  <conditionalFormatting sqref="T150">
    <cfRule type="cellIs" dxfId="46" priority="147" operator="greaterThan">
      <formula>20</formula>
    </cfRule>
  </conditionalFormatting>
  <conditionalFormatting sqref="T150">
    <cfRule type="cellIs" dxfId="45" priority="146" operator="lessThan">
      <formula>0</formula>
    </cfRule>
  </conditionalFormatting>
  <conditionalFormatting sqref="T103">
    <cfRule type="cellIs" dxfId="44" priority="139" operator="greaterThan">
      <formula>20</formula>
    </cfRule>
  </conditionalFormatting>
  <conditionalFormatting sqref="T103">
    <cfRule type="cellIs" dxfId="43" priority="138" operator="lessThan">
      <formula>0</formula>
    </cfRule>
  </conditionalFormatting>
  <conditionalFormatting sqref="J157:J175">
    <cfRule type="cellIs" dxfId="42" priority="124" operator="lessThan">
      <formula>-5</formula>
    </cfRule>
    <cfRule type="cellIs" dxfId="41" priority="125" operator="greaterThan">
      <formula>5</formula>
    </cfRule>
    <cfRule type="cellIs" dxfId="40" priority="126" operator="lessThan">
      <formula>-2.5</formula>
    </cfRule>
    <cfRule type="cellIs" dxfId="39" priority="127" operator="greaterThan">
      <formula>2.5</formula>
    </cfRule>
  </conditionalFormatting>
  <conditionalFormatting sqref="T157:T175">
    <cfRule type="cellIs" dxfId="38" priority="120" operator="lessThan">
      <formula>-5</formula>
    </cfRule>
    <cfRule type="cellIs" dxfId="37" priority="121" operator="greaterThan">
      <formula>5</formula>
    </cfRule>
    <cfRule type="cellIs" dxfId="36" priority="122" operator="lessThan">
      <formula>-2.5</formula>
    </cfRule>
    <cfRule type="cellIs" dxfId="35" priority="123" operator="greaterThan">
      <formula>2.5</formula>
    </cfRule>
  </conditionalFormatting>
  <conditionalFormatting sqref="U38:U44 AE38:AE56 AH38:AH56 X38:X44">
    <cfRule type="cellIs" dxfId="34" priority="102" operator="lessThan">
      <formula>-50</formula>
    </cfRule>
    <cfRule type="cellIs" dxfId="33" priority="103" operator="greaterThan">
      <formula>50</formula>
    </cfRule>
  </conditionalFormatting>
  <conditionalFormatting sqref="Z38:Z44">
    <cfRule type="cellIs" dxfId="32" priority="98" operator="lessThan">
      <formula>-5</formula>
    </cfRule>
    <cfRule type="cellIs" dxfId="31" priority="99" operator="greaterThan">
      <formula>5</formula>
    </cfRule>
    <cfRule type="cellIs" dxfId="30" priority="100" operator="lessThan">
      <formula>-2.5</formula>
    </cfRule>
    <cfRule type="cellIs" dxfId="29" priority="101" operator="greaterThan">
      <formula>2.5</formula>
    </cfRule>
  </conditionalFormatting>
  <conditionalFormatting sqref="E41:E43">
    <cfRule type="cellIs" dxfId="28" priority="96" operator="lessThan">
      <formula>-2.5</formula>
    </cfRule>
    <cfRule type="cellIs" dxfId="27" priority="97" operator="greaterThan">
      <formula>2.5</formula>
    </cfRule>
  </conditionalFormatting>
  <conditionalFormatting sqref="AD46:AD63">
    <cfRule type="cellIs" dxfId="26" priority="30" operator="lessThan">
      <formula>-5</formula>
    </cfRule>
    <cfRule type="cellIs" dxfId="25" priority="31" operator="greaterThan">
      <formula>5</formula>
    </cfRule>
    <cfRule type="cellIs" dxfId="24" priority="32" operator="lessThan">
      <formula>-2.5</formula>
    </cfRule>
    <cfRule type="cellIs" dxfId="23" priority="33" operator="greaterThan">
      <formula>2.5</formula>
    </cfRule>
  </conditionalFormatting>
  <conditionalFormatting sqref="E46:E63">
    <cfRule type="cellIs" dxfId="22" priority="52" operator="lessThan">
      <formula>-50</formula>
    </cfRule>
    <cfRule type="cellIs" dxfId="21" priority="53" operator="greaterThan">
      <formula>50</formula>
    </cfRule>
  </conditionalFormatting>
  <conditionalFormatting sqref="H46:H63">
    <cfRule type="cellIs" dxfId="20" priority="28" operator="lessThan">
      <formula>-50</formula>
    </cfRule>
    <cfRule type="cellIs" dxfId="19" priority="29" operator="greaterThan">
      <formula>50</formula>
    </cfRule>
  </conditionalFormatting>
  <conditionalFormatting sqref="L46:L63">
    <cfRule type="cellIs" dxfId="18" priority="26" operator="lessThan">
      <formula>-50</formula>
    </cfRule>
    <cfRule type="cellIs" dxfId="17" priority="27" operator="greaterThan">
      <formula>50</formula>
    </cfRule>
  </conditionalFormatting>
  <conditionalFormatting sqref="O46:O63">
    <cfRule type="cellIs" dxfId="16" priority="24" operator="lessThan">
      <formula>-50</formula>
    </cfRule>
    <cfRule type="cellIs" dxfId="15" priority="25" operator="greaterThan">
      <formula>50</formula>
    </cfRule>
  </conditionalFormatting>
  <conditionalFormatting sqref="T144:T147">
    <cfRule type="cellIs" dxfId="14" priority="23" operator="greaterThan">
      <formula>20</formula>
    </cfRule>
  </conditionalFormatting>
  <conditionalFormatting sqref="T108">
    <cfRule type="cellIs" dxfId="13" priority="14" operator="greaterThan">
      <formula>20</formula>
    </cfRule>
  </conditionalFormatting>
  <conditionalFormatting sqref="T108">
    <cfRule type="cellIs" dxfId="12" priority="13" operator="lessThan">
      <formula>0</formula>
    </cfRule>
  </conditionalFormatting>
  <conditionalFormatting sqref="T90">
    <cfRule type="cellIs" dxfId="11" priority="12" operator="greaterThan">
      <formula>20</formula>
    </cfRule>
  </conditionalFormatting>
  <conditionalFormatting sqref="T90">
    <cfRule type="cellIs" dxfId="10" priority="11" operator="lessThan">
      <formula>0</formula>
    </cfRule>
  </conditionalFormatting>
  <conditionalFormatting sqref="T81">
    <cfRule type="cellIs" dxfId="9" priority="10" operator="greaterThan">
      <formula>20</formula>
    </cfRule>
  </conditionalFormatting>
  <conditionalFormatting sqref="T81">
    <cfRule type="cellIs" dxfId="8" priority="9" operator="lessThan">
      <formula>0</formula>
    </cfRule>
  </conditionalFormatting>
  <conditionalFormatting sqref="T121">
    <cfRule type="cellIs" dxfId="7" priority="8" operator="greaterThan">
      <formula>20</formula>
    </cfRule>
  </conditionalFormatting>
  <conditionalFormatting sqref="T121">
    <cfRule type="cellIs" dxfId="6" priority="7" operator="lessThan">
      <formula>0</formula>
    </cfRule>
  </conditionalFormatting>
  <conditionalFormatting sqref="T130">
    <cfRule type="cellIs" dxfId="5" priority="6" operator="greaterThan">
      <formula>20</formula>
    </cfRule>
  </conditionalFormatting>
  <conditionalFormatting sqref="T130">
    <cfRule type="cellIs" dxfId="4" priority="5" operator="lessThan">
      <formula>0</formula>
    </cfRule>
  </conditionalFormatting>
  <conditionalFormatting sqref="T143">
    <cfRule type="cellIs" dxfId="3" priority="4" operator="greaterThan">
      <formula>20</formula>
    </cfRule>
  </conditionalFormatting>
  <conditionalFormatting sqref="T143">
    <cfRule type="cellIs" dxfId="2" priority="3" operator="lessThan">
      <formula>0</formula>
    </cfRule>
  </conditionalFormatting>
  <conditionalFormatting sqref="T148">
    <cfRule type="cellIs" dxfId="1" priority="2" operator="greaterThan">
      <formula>20</formula>
    </cfRule>
  </conditionalFormatting>
  <conditionalFormatting sqref="T1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utoCAD.Drawing.18" shapeId="8193" r:id="rId4">
          <objectPr defaultSize="0" autoPict="0" r:id="rId5">
            <anchor moveWithCells="1">
              <from>
                <xdr:col>13</xdr:col>
                <xdr:colOff>368300</xdr:colOff>
                <xdr:row>0</xdr:row>
                <xdr:rowOff>0</xdr:rowOff>
              </from>
              <to>
                <xdr:col>21</xdr:col>
                <xdr:colOff>482600</xdr:colOff>
                <xdr:row>10</xdr:row>
                <xdr:rowOff>63500</xdr:rowOff>
              </to>
            </anchor>
          </objectPr>
        </oleObject>
      </mc:Choice>
      <mc:Fallback>
        <oleObject progId="AutoCAD.Drawing.1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</vt:lpstr>
      <vt:lpstr>Wing and attachment point</vt:lpstr>
      <vt:lpstr>Risers </vt:lpstr>
      <vt:lpstr> Attack angle and arc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2015-03-14T11:03:27Z</dcterms:modified>
</cp:coreProperties>
</file>